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besqab.sharepoint.com/sites/BQ-Aros3Klara-Alex-Max-Maria-Maja/Delade dokument/Q-Bokslut/2026 Q3/"/>
    </mc:Choice>
  </mc:AlternateContent>
  <xr:revisionPtr revIDLastSave="1408" documentId="8_{870A5815-6387-4437-B59B-A30061ED3FEA}" xr6:coauthVersionLast="47" xr6:coauthVersionMax="47" xr10:uidLastSave="{08CFB9FC-ECF5-41D0-AE1D-29FFF733E09E}"/>
  <bookViews>
    <workbookView xWindow="-120" yWindow="-120" windowWidth="38640" windowHeight="21120" xr2:uid="{00000000-000D-0000-FFFF-FFFF00000000}"/>
  </bookViews>
  <sheets>
    <sheet name="Alternativa nyckeltal Besqab" sheetId="3" r:id="rId1"/>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4" i="3" l="1"/>
  <c r="E28" i="3"/>
  <c r="D23" i="3"/>
  <c r="D65" i="3"/>
  <c r="D56" i="3"/>
  <c r="D47" i="3"/>
  <c r="D39" i="3"/>
  <c r="D30" i="3"/>
  <c r="D15" i="3"/>
  <c r="D8" i="3"/>
  <c r="I96" i="3" l="1"/>
  <c r="E73" i="3"/>
  <c r="D73" i="3"/>
  <c r="C47" i="3"/>
  <c r="C96" i="3"/>
  <c r="F73" i="3"/>
  <c r="G73" i="3"/>
  <c r="H73" i="3"/>
  <c r="I73" i="3"/>
  <c r="C73" i="3"/>
  <c r="C84" i="3"/>
  <c r="C107" i="3"/>
  <c r="D96" i="3"/>
  <c r="D84" i="3"/>
  <c r="C109" i="3" l="1"/>
  <c r="C124" i="3" s="1"/>
  <c r="C126" i="3" s="1"/>
  <c r="C98" i="3"/>
  <c r="C116" i="3" s="1"/>
  <c r="C118" i="3" s="1"/>
  <c r="B39" i="3"/>
  <c r="C39" i="3"/>
  <c r="B65" i="3"/>
  <c r="C65" i="3"/>
  <c r="B56" i="3"/>
  <c r="C56" i="3"/>
  <c r="B47" i="3"/>
  <c r="C62" i="3"/>
  <c r="B62" i="3"/>
  <c r="B53" i="3"/>
  <c r="C53" i="3"/>
  <c r="B12" i="3"/>
  <c r="B20" i="3" s="1"/>
  <c r="C12" i="3"/>
  <c r="C20" i="3" s="1"/>
  <c r="B27" i="3"/>
  <c r="C27" i="3"/>
  <c r="B35" i="3"/>
  <c r="C35" i="3"/>
  <c r="B43" i="3"/>
  <c r="C43" i="3"/>
  <c r="E53" i="3"/>
  <c r="B30" i="3"/>
  <c r="C28" i="3"/>
  <c r="C30" i="3" s="1"/>
  <c r="B28" i="3"/>
  <c r="C21" i="3"/>
  <c r="C23" i="3" s="1"/>
  <c r="B21" i="3"/>
  <c r="B23" i="3" s="1"/>
  <c r="B15" i="3"/>
  <c r="C15" i="3"/>
  <c r="B8" i="3"/>
  <c r="C8" i="3"/>
  <c r="E96" i="3"/>
  <c r="E75" i="3" s="1"/>
  <c r="F64" i="3"/>
  <c r="I64" i="3"/>
  <c r="K64" i="3"/>
  <c r="E47" i="3"/>
  <c r="E65" i="3" l="1"/>
  <c r="F65" i="3" s="1"/>
  <c r="F96" i="3"/>
  <c r="G96" i="3"/>
  <c r="E84" i="3"/>
  <c r="F82" i="3"/>
  <c r="F84" i="3" s="1"/>
  <c r="F86" i="3" s="1"/>
  <c r="I84" i="3"/>
  <c r="N30" i="3"/>
  <c r="J39" i="3"/>
  <c r="K28" i="3"/>
  <c r="K30" i="3" s="1"/>
  <c r="J28" i="3"/>
  <c r="J30" i="3" s="1"/>
  <c r="N21" i="3"/>
  <c r="N23" i="3" s="1"/>
  <c r="M21" i="3"/>
  <c r="M23" i="3" s="1"/>
  <c r="L21" i="3"/>
  <c r="L23" i="3" s="1"/>
  <c r="K21" i="3"/>
  <c r="K23" i="3" s="1"/>
  <c r="J21" i="3"/>
  <c r="J23" i="3" s="1"/>
  <c r="E12" i="3"/>
  <c r="E20" i="3" s="1"/>
  <c r="G62" i="3"/>
  <c r="F63" i="3"/>
  <c r="F55" i="3"/>
  <c r="F54" i="3"/>
  <c r="E8" i="3"/>
  <c r="F8" i="3"/>
  <c r="G8" i="3"/>
  <c r="H8" i="3"/>
  <c r="I8" i="3"/>
  <c r="J8" i="3"/>
  <c r="K8" i="3"/>
  <c r="L8" i="3"/>
  <c r="M8" i="3"/>
  <c r="N8" i="3"/>
  <c r="F12" i="3"/>
  <c r="G12" i="3"/>
  <c r="H12" i="3"/>
  <c r="I12" i="3"/>
  <c r="J12" i="3"/>
  <c r="K12" i="3"/>
  <c r="L12" i="3"/>
  <c r="M12" i="3"/>
  <c r="N12" i="3"/>
  <c r="E15" i="3"/>
  <c r="F15" i="3"/>
  <c r="G15" i="3"/>
  <c r="H15" i="3"/>
  <c r="I15" i="3"/>
  <c r="J15" i="3"/>
  <c r="K15" i="3"/>
  <c r="L15" i="3"/>
  <c r="M15" i="3"/>
  <c r="N15" i="3"/>
  <c r="F20" i="3"/>
  <c r="G20" i="3"/>
  <c r="H20" i="3"/>
  <c r="I20" i="3"/>
  <c r="J20" i="3"/>
  <c r="K20" i="3"/>
  <c r="L20" i="3"/>
  <c r="M20" i="3"/>
  <c r="N20" i="3"/>
  <c r="E21" i="3"/>
  <c r="E23" i="3" s="1"/>
  <c r="F21" i="3"/>
  <c r="F23" i="3" s="1"/>
  <c r="G21" i="3"/>
  <c r="G23" i="3" s="1"/>
  <c r="I21" i="3"/>
  <c r="I23" i="3" s="1"/>
  <c r="H23" i="3"/>
  <c r="E27" i="3"/>
  <c r="F27" i="3"/>
  <c r="G27" i="3"/>
  <c r="H27" i="3"/>
  <c r="I27" i="3"/>
  <c r="J27" i="3"/>
  <c r="K27" i="3"/>
  <c r="L27" i="3"/>
  <c r="M27" i="3"/>
  <c r="N27" i="3"/>
  <c r="E30" i="3"/>
  <c r="F28" i="3"/>
  <c r="F30" i="3" s="1"/>
  <c r="G28" i="3"/>
  <c r="G30" i="3" s="1"/>
  <c r="I28" i="3"/>
  <c r="I30" i="3" s="1"/>
  <c r="L28" i="3"/>
  <c r="L30" i="3" s="1"/>
  <c r="M28" i="3"/>
  <c r="M30" i="3" s="1"/>
  <c r="H30" i="3"/>
  <c r="E35" i="3"/>
  <c r="F35" i="3"/>
  <c r="G35" i="3"/>
  <c r="H35" i="3"/>
  <c r="I35" i="3"/>
  <c r="J35" i="3"/>
  <c r="K35" i="3"/>
  <c r="L35" i="3"/>
  <c r="M35" i="3"/>
  <c r="N35" i="3"/>
  <c r="E39" i="3"/>
  <c r="F39" i="3"/>
  <c r="G39" i="3"/>
  <c r="H39" i="3"/>
  <c r="I39" i="3"/>
  <c r="K39" i="3"/>
  <c r="L39" i="3"/>
  <c r="M39" i="3"/>
  <c r="N39" i="3"/>
  <c r="E43" i="3"/>
  <c r="F43" i="3"/>
  <c r="G43" i="3"/>
  <c r="H43" i="3"/>
  <c r="I43" i="3"/>
  <c r="J43" i="3"/>
  <c r="K43" i="3"/>
  <c r="L43" i="3"/>
  <c r="M43" i="3"/>
  <c r="N43" i="3"/>
  <c r="F47" i="3"/>
  <c r="G47" i="3"/>
  <c r="H47" i="3"/>
  <c r="I47" i="3"/>
  <c r="J47" i="3"/>
  <c r="K47" i="3"/>
  <c r="L47" i="3"/>
  <c r="M47" i="3"/>
  <c r="N47" i="3"/>
  <c r="F53" i="3"/>
  <c r="G53" i="3"/>
  <c r="H53" i="3"/>
  <c r="I53" i="3"/>
  <c r="J53" i="3"/>
  <c r="K53" i="3"/>
  <c r="L53" i="3"/>
  <c r="M53" i="3"/>
  <c r="N53" i="3"/>
  <c r="I54" i="3"/>
  <c r="K54" i="3"/>
  <c r="I55" i="3"/>
  <c r="K55" i="3"/>
  <c r="E56" i="3"/>
  <c r="G56" i="3"/>
  <c r="H56" i="3"/>
  <c r="J56" i="3"/>
  <c r="L56" i="3"/>
  <c r="M56" i="3"/>
  <c r="N56" i="3"/>
  <c r="H62" i="3"/>
  <c r="I62" i="3"/>
  <c r="J62" i="3"/>
  <c r="K62" i="3"/>
  <c r="L62" i="3"/>
  <c r="M62" i="3"/>
  <c r="N62" i="3"/>
  <c r="I63" i="3"/>
  <c r="K63" i="3"/>
  <c r="G65" i="3"/>
  <c r="H65" i="3"/>
  <c r="J65" i="3"/>
  <c r="L65" i="3"/>
  <c r="M65" i="3"/>
  <c r="N65" i="3"/>
  <c r="G75" i="3"/>
  <c r="I75" i="3"/>
  <c r="H96" i="3"/>
  <c r="I98" i="3"/>
  <c r="I116" i="3" s="1"/>
  <c r="I118" i="3" s="1"/>
  <c r="D107" i="3"/>
  <c r="E107" i="3"/>
  <c r="F107" i="3"/>
  <c r="F109" i="3" s="1"/>
  <c r="F124" i="3" s="1"/>
  <c r="F126" i="3" s="1"/>
  <c r="G107" i="3"/>
  <c r="H107" i="3"/>
  <c r="H109" i="3" s="1"/>
  <c r="H124" i="3" s="1"/>
  <c r="I107" i="3"/>
  <c r="I109" i="3" s="1"/>
  <c r="I124" i="3" s="1"/>
  <c r="I126" i="3" s="1"/>
  <c r="D125" i="3"/>
  <c r="H125" i="3"/>
  <c r="D85" i="3" l="1"/>
  <c r="D86" i="3" s="1"/>
  <c r="G98" i="3"/>
  <c r="G116" i="3" s="1"/>
  <c r="G118" i="3" s="1"/>
  <c r="C74" i="3"/>
  <c r="C75" i="3" s="1"/>
  <c r="H98" i="3"/>
  <c r="H116" i="3" s="1"/>
  <c r="H118" i="3" s="1"/>
  <c r="D74" i="3"/>
  <c r="D75" i="3" s="1"/>
  <c r="G109" i="3"/>
  <c r="G124" i="3" s="1"/>
  <c r="G126" i="3" s="1"/>
  <c r="C85" i="3"/>
  <c r="C86" i="3" s="1"/>
  <c r="F75" i="3"/>
  <c r="E98" i="3"/>
  <c r="E116" i="3" s="1"/>
  <c r="E118" i="3" s="1"/>
  <c r="E109" i="3"/>
  <c r="E85" i="3"/>
  <c r="E86" i="3" s="1"/>
  <c r="H84" i="3"/>
  <c r="H86" i="3" s="1"/>
  <c r="F56" i="3"/>
  <c r="K65" i="3"/>
  <c r="D109" i="3"/>
  <c r="D124" i="3" s="1"/>
  <c r="D98" i="3"/>
  <c r="G84" i="3"/>
  <c r="G86" i="3" s="1"/>
  <c r="F98" i="3"/>
  <c r="F116" i="3" s="1"/>
  <c r="F118" i="3" s="1"/>
  <c r="I86" i="3"/>
  <c r="I65" i="3"/>
  <c r="H75" i="3"/>
  <c r="K56" i="3"/>
  <c r="H126" i="3"/>
  <c r="I56" i="3"/>
  <c r="D126" i="3" l="1"/>
  <c r="E124" i="3"/>
  <c r="E126" i="3" s="1"/>
  <c r="D116" i="3"/>
  <c r="D118" i="3" s="1"/>
</calcChain>
</file>

<file path=xl/sharedStrings.xml><?xml version="1.0" encoding="utf-8"?>
<sst xmlns="http://schemas.openxmlformats.org/spreadsheetml/2006/main" count="145" uniqueCount="69">
  <si>
    <t>Bruttomarginal, IFRS</t>
  </si>
  <si>
    <t>Bruttoresultat som andel av nettoomsättningen i procent.</t>
  </si>
  <si>
    <t>Nettoomsättning</t>
  </si>
  <si>
    <t>Bruttoresultat</t>
  </si>
  <si>
    <t>Bruttomarginal, %</t>
  </si>
  <si>
    <t>Bruttomarginal, Segment</t>
  </si>
  <si>
    <t>Rörelsemarginal, IFRS</t>
  </si>
  <si>
    <t>Rörelseresultatet som andel av nettoomsättningen 
i procent.</t>
  </si>
  <si>
    <t>Rörelsemarginal, Segment</t>
  </si>
  <si>
    <t>Resultat per aktie, IFRS</t>
  </si>
  <si>
    <t xml:space="preserve">Periodens resultat </t>
  </si>
  <si>
    <t>Genomsnittligt antal stamaktier</t>
  </si>
  <si>
    <t>Resultat per aktie</t>
  </si>
  <si>
    <t>Resultat per aktie, Segment</t>
  </si>
  <si>
    <t>Soliditet, IFRS</t>
  </si>
  <si>
    <t>Eget kapital i förhållande till balansomslutning i procent</t>
  </si>
  <si>
    <t>Balansomslutning</t>
  </si>
  <si>
    <t xml:space="preserve">Eget kapital
</t>
  </si>
  <si>
    <t>Soliditet</t>
  </si>
  <si>
    <t>Soliditet, Segment</t>
  </si>
  <si>
    <t>Avkastning på eget kapital, IFRS</t>
  </si>
  <si>
    <t>A. Periodens resultat</t>
  </si>
  <si>
    <t xml:space="preserve">B. Utdelning preferensaktier
</t>
  </si>
  <si>
    <t>Periodens resultat hänförligt till stamaktieägarna (A-B)</t>
  </si>
  <si>
    <t xml:space="preserve">Genomsnittligt eget kapital hänförligt till stamaktieägarna
</t>
  </si>
  <si>
    <t>Avkastning på eget kapital, Segment</t>
  </si>
  <si>
    <t>Periodens resultat</t>
  </si>
  <si>
    <t>Eget kapital per stamaktie, IFRS</t>
  </si>
  <si>
    <t>Eget kapital reducerat med värdet av samtliga uteståen_x0002_de preferensaktier per balansdagen. Värdet av samtliga utestående preferensaktier har beräknats som 100 kronor multiplicerat med antalet preferensaktier per balansdagen. 100 kronor motsvarar det belopp per preferensaktie som innehavaren har företrädesrätt till, före stamaktier, vid bolagets eventuella upplösning.</t>
  </si>
  <si>
    <t>Eget kapital (A)</t>
  </si>
  <si>
    <t xml:space="preserve">Värde utestående preferensaktier (B)
</t>
  </si>
  <si>
    <t>Justerat eget kapital (A-B)</t>
  </si>
  <si>
    <t xml:space="preserve">Antal utestående stamaktier
</t>
  </si>
  <si>
    <t>Eget kapital per stamaktie, Segment</t>
  </si>
  <si>
    <t>Aktiekurs genom eget kapital per aktie, IFRS</t>
  </si>
  <si>
    <t>Aktiekursen vid periodens utgång dividerat med eget kapital per aktie hänförligt till stamaktieägarna</t>
  </si>
  <si>
    <t>Eget kapital per stamaktie</t>
  </si>
  <si>
    <t xml:space="preserve">Aktiekurs periodens utgång
</t>
  </si>
  <si>
    <t>Aktiekurs genom eget kapital per aktie, Segment</t>
  </si>
  <si>
    <t>ALTERNATIVA NYCKELTAL</t>
  </si>
  <si>
    <t>Periodens resultat efter skatt hänförligt till moderbolagets aktieägare, reducerat med preferensaktiernas företrädesrätt till utdelning för perioden, utbetalt under året, i förhållande till vägt genomsnittligt antal stamaktier, före och efter utspädning.</t>
  </si>
  <si>
    <t>Rörelsemarginal, %</t>
  </si>
  <si>
    <t>Eget kapital reducerat med värdet av samtliga utestående preferensaktier per balansdagen. Värdet av samtliga utestående preferensaktier har beräknats som 100 kronor multiplicerat med antalet preferensaktier per balansdagen. 100 kronor motsvarar det belopp per preferensaktie som innehavaren har företrädesrätt till, före stamaktier, vid bolagets eventuella upplösning.</t>
  </si>
  <si>
    <t>jan-jun
 2026</t>
  </si>
  <si>
    <t>apr-jun
 2026</t>
  </si>
  <si>
    <t>jan–mar
 2026</t>
  </si>
  <si>
    <t>jan-dec
 2025</t>
  </si>
  <si>
    <t>okt-dec
 2025</t>
  </si>
  <si>
    <t>jan–sep
 2025</t>
  </si>
  <si>
    <t>jul-sep
 2025</t>
  </si>
  <si>
    <t>jan-jun
 2025</t>
  </si>
  <si>
    <t>apr-jun
 2025</t>
  </si>
  <si>
    <t>jan–mar
 2025</t>
  </si>
  <si>
    <t xml:space="preserve">Aktiekurs genom eget kapital per aktie, IFRS
</t>
  </si>
  <si>
    <t xml:space="preserve">Aktiekurs genom eget kapital per aktie, Segment
</t>
  </si>
  <si>
    <t>Q1 2026</t>
  </si>
  <si>
    <t>Q2 2026</t>
  </si>
  <si>
    <t>Q4 2025</t>
  </si>
  <si>
    <t>Q3 2025</t>
  </si>
  <si>
    <t>Q2 2025</t>
  </si>
  <si>
    <t>Q1 2025</t>
  </si>
  <si>
    <t>Rörelseresultat</t>
  </si>
  <si>
    <t>Utdelning preferensaktier</t>
  </si>
  <si>
    <t>Eget kapital</t>
  </si>
  <si>
    <t>jan-sep
 2026</t>
  </si>
  <si>
    <t>jul-sep
 2026</t>
  </si>
  <si>
    <t>Q3 2026</t>
  </si>
  <si>
    <t xml:space="preserve">Periodens resultat för de senaste tolv månaderna (rullande tolv månader) hänförligt till stamaktieägarna dividerat med genomsnittligt eget kapital hänförligt till stamaktieägarna. </t>
  </si>
  <si>
    <t>okt 2025-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</si>
</sst>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3" formatCode="_-* #,##0.00_-;\-* #,##0.00_-;_-* &quot;-&quot;??_-;_-@_-"/>
    <numFmt numFmtId="164" formatCode="_-* #,##0.00\ _k_r_-;\-* #,##0.00\ _k_r_-;_-* &quot;-&quot;??\ _k_r_-;_-@_-"/>
    <numFmt numFmtId="165" formatCode="0.0"/>
    <numFmt numFmtId="166" formatCode="#,##0.00_);\(#,##0.00\)"/>
    <numFmt numFmtId="167" formatCode="_-* #,##0_ _k_r_-;\-* #,##0_ _k_r_-;_-* &quot;-&quot;_ _k_r_-;_-@_-"/>
    <numFmt numFmtId="168" formatCode="_-* #,##0&quot; kr&quot;_-;\-* #,##0&quot; kr&quot;_-;_-* &quot;-&quot;&quot; kr&quot;_-;_-@_-"/>
    <numFmt numFmtId="169" formatCode="0.0%"/>
    <numFmt numFmtId="170" formatCode="_-* #,##0_-;\-* #,##0_-;_-* &quot;-&quot;??_-;_-@_-"/>
    <numFmt numFmtId="171" formatCode="_-* #,##0.0_-;\-* #,##0.0_-;_-* &quot;-&quot;??_-;_-@_-"/>
    <numFmt numFmtId="172" formatCode="#,##0.0"/>
    <numFmt numFmtId="173" formatCode="#,##0.0_ ;\-#,##0.0\ "/>
  </numFmts>
  <fonts count="43">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1"/>
      <color indexed="8"/>
      <name val="Calibri"/>
      <family val="2"/>
    </font>
    <font>
      <sz val="10"/>
      <color theme="1"/>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10"/>
      <name val="Calibri"/>
      <family val="2"/>
    </font>
    <font>
      <sz val="11"/>
      <color indexed="60"/>
      <name val="Calibri"/>
      <family val="2"/>
    </font>
    <font>
      <sz val="12"/>
      <name val="Helv"/>
    </font>
    <font>
      <b/>
      <sz val="18"/>
      <color indexed="56"/>
      <name val="Cambria"/>
      <family val="2"/>
    </font>
    <font>
      <b/>
      <sz val="18"/>
      <color indexed="62"/>
      <name val="Cambria"/>
      <family val="2"/>
    </font>
    <font>
      <b/>
      <sz val="11"/>
      <color indexed="63"/>
      <name val="Calibri"/>
      <family val="2"/>
    </font>
    <font>
      <sz val="10"/>
      <name val="Geneva"/>
    </font>
    <font>
      <b/>
      <sz val="10"/>
      <color indexed="0"/>
      <name val="Arial"/>
      <family val="2"/>
    </font>
    <font>
      <sz val="10"/>
      <color theme="1"/>
      <name val="Calibri"/>
      <family val="2"/>
      <scheme val="minor"/>
    </font>
    <font>
      <sz val="18"/>
      <color theme="3"/>
      <name val="Cambria"/>
      <family val="2"/>
      <scheme val="major"/>
    </font>
    <font>
      <sz val="11"/>
      <name val="Calibri"/>
      <family val="2"/>
      <scheme val="minor"/>
    </font>
    <font>
      <sz val="8"/>
      <name val="Calibri"/>
      <family val="2"/>
      <scheme val="minor"/>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231">
    <xf numFmtId="0" fontId="0" fillId="0" borderId="0"/>
    <xf numFmtId="9" fontId="2" fillId="0" borderId="0" applyFont="0" applyFill="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2" fillId="7" borderId="8" applyNumberFormat="0" applyFont="0" applyAlignment="0" applyProtection="0"/>
    <xf numFmtId="0" fontId="11" fillId="5" borderId="4" applyNumberFormat="0" applyAlignment="0" applyProtection="0"/>
    <xf numFmtId="0" fontId="7" fillId="2" borderId="0" applyNumberFormat="0" applyBorder="0" applyAlignment="0" applyProtection="0"/>
    <xf numFmtId="0" fontId="8" fillId="3"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5" fillId="0" borderId="0" applyNumberFormat="0" applyFill="0" applyBorder="0" applyAlignment="0" applyProtection="0"/>
    <xf numFmtId="0" fontId="9" fillId="4" borderId="4" applyNumberFormat="0" applyAlignment="0" applyProtection="0"/>
    <xf numFmtId="0" fontId="13" fillId="6" borderId="7" applyNumberFormat="0" applyAlignment="0" applyProtection="0"/>
    <xf numFmtId="0" fontId="12" fillId="0" borderId="6" applyNumberFormat="0" applyFill="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1" fillId="0" borderId="9" applyNumberFormat="0" applyFill="0" applyAlignment="0" applyProtection="0"/>
    <xf numFmtId="0" fontId="10" fillId="5" borderId="5" applyNumberFormat="0" applyAlignment="0" applyProtection="0"/>
    <xf numFmtId="0" fontId="14" fillId="0" borderId="0" applyNumberFormat="0" applyFill="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1"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42" borderId="0" applyNumberFormat="0" applyBorder="0" applyAlignment="0" applyProtection="0"/>
    <xf numFmtId="0" fontId="20" fillId="44" borderId="0" applyNumberFormat="0" applyBorder="0" applyAlignment="0" applyProtection="0"/>
    <xf numFmtId="0" fontId="20" fillId="39" borderId="0" applyNumberFormat="0" applyBorder="0" applyAlignment="0" applyProtection="0"/>
    <xf numFmtId="0" fontId="20" fillId="41"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7" borderId="0" applyNumberFormat="0" applyBorder="0" applyAlignment="0" applyProtection="0"/>
    <xf numFmtId="0" fontId="20" fillId="49" borderId="0" applyNumberFormat="0" applyBorder="0" applyAlignment="0" applyProtection="0"/>
    <xf numFmtId="0" fontId="20" fillId="50" borderId="0" applyNumberFormat="0" applyBorder="0" applyAlignment="0" applyProtection="0"/>
    <xf numFmtId="0" fontId="20" fillId="51"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8" borderId="0" applyNumberFormat="0" applyBorder="0" applyAlignment="0" applyProtection="0"/>
    <xf numFmtId="164" fontId="17" fillId="0" borderId="0" applyFont="0" applyFill="0" applyBorder="0" applyAlignment="0" applyProtection="0"/>
    <xf numFmtId="0" fontId="17" fillId="40" borderId="15" applyNumberFormat="0" applyFont="0" applyAlignment="0" applyProtection="0"/>
    <xf numFmtId="0" fontId="21" fillId="33" borderId="0" applyNumberFormat="0" applyBorder="0" applyAlignment="0" applyProtection="0"/>
    <xf numFmtId="0" fontId="25" fillId="34" borderId="0" applyNumberFormat="0" applyBorder="0" applyAlignment="0" applyProtection="0"/>
    <xf numFmtId="0" fontId="22" fillId="52" borderId="10" applyNumberFormat="0" applyAlignment="0" applyProtection="0"/>
    <xf numFmtId="0" fontId="30" fillId="0" borderId="16" applyNumberFormat="0" applyFill="0" applyAlignment="0" applyProtection="0"/>
    <xf numFmtId="0" fontId="32" fillId="43" borderId="0" applyNumberFormat="0" applyBorder="0" applyAlignment="0" applyProtection="0"/>
    <xf numFmtId="0" fontId="18" fillId="0" borderId="0"/>
    <xf numFmtId="0" fontId="18" fillId="0" borderId="0"/>
    <xf numFmtId="166" fontId="33" fillId="0" borderId="0"/>
    <xf numFmtId="0" fontId="17" fillId="0" borderId="0"/>
    <xf numFmtId="0" fontId="17" fillId="0" borderId="0"/>
    <xf numFmtId="0" fontId="34" fillId="0" borderId="0" applyNumberFormat="0" applyFill="0" applyBorder="0" applyAlignment="0" applyProtection="0"/>
    <xf numFmtId="0" fontId="26" fillId="0" borderId="12" applyNumberFormat="0" applyFill="0" applyAlignment="0" applyProtection="0"/>
    <xf numFmtId="0" fontId="27" fillId="0" borderId="13" applyNumberFormat="0" applyFill="0" applyAlignment="0" applyProtection="0"/>
    <xf numFmtId="0" fontId="28" fillId="0" borderId="14" applyNumberFormat="0" applyFill="0" applyAlignment="0" applyProtection="0"/>
    <xf numFmtId="0" fontId="28" fillId="0" borderId="0" applyNumberFormat="0" applyFill="0" applyBorder="0" applyAlignment="0" applyProtection="0"/>
    <xf numFmtId="0" fontId="35" fillId="0" borderId="0" applyNumberForma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24" fillId="0" borderId="0" applyNumberFormat="0" applyFill="0" applyBorder="0" applyAlignment="0" applyProtection="0"/>
    <xf numFmtId="0" fontId="29" fillId="37" borderId="10" applyNumberFormat="0" applyAlignment="0" applyProtection="0"/>
    <xf numFmtId="0" fontId="23" fillId="53" borderId="11" applyNumberFormat="0" applyAlignment="0" applyProtection="0"/>
    <xf numFmtId="0" fontId="36" fillId="52" borderId="17" applyNumberFormat="0" applyAlignment="0" applyProtection="0"/>
    <xf numFmtId="167" fontId="37" fillId="0" borderId="0" applyFont="0" applyFill="0" applyBorder="0" applyAlignment="0" applyProtection="0"/>
    <xf numFmtId="168" fontId="37" fillId="0" borderId="0" applyFont="0" applyFill="0" applyBorder="0" applyAlignment="0" applyProtection="0"/>
    <xf numFmtId="0" fontId="31" fillId="0" borderId="0" applyNumberFormat="0" applyFill="0" applyBorder="0" applyAlignment="0" applyProtection="0"/>
    <xf numFmtId="0" fontId="19" fillId="0" borderId="0"/>
    <xf numFmtId="0" fontId="17" fillId="0" borderId="0"/>
    <xf numFmtId="9" fontId="17" fillId="0" borderId="0" applyFont="0" applyFill="0" applyBorder="0" applyAlignment="0" applyProtection="0"/>
    <xf numFmtId="0" fontId="38" fillId="0" borderId="0">
      <alignment wrapText="1"/>
    </xf>
    <xf numFmtId="0" fontId="2" fillId="9"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2" fillId="7" borderId="8" applyNumberFormat="0" applyFont="0" applyAlignment="0" applyProtection="0"/>
    <xf numFmtId="0" fontId="11" fillId="5" borderId="4" applyNumberFormat="0" applyAlignment="0" applyProtection="0"/>
    <xf numFmtId="0" fontId="7" fillId="2" borderId="0" applyNumberFormat="0" applyBorder="0" applyAlignment="0" applyProtection="0"/>
    <xf numFmtId="0" fontId="8" fillId="3"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5" fillId="0" borderId="0" applyNumberFormat="0" applyFill="0" applyBorder="0" applyAlignment="0" applyProtection="0"/>
    <xf numFmtId="0" fontId="9" fillId="4" borderId="4" applyNumberFormat="0" applyAlignment="0" applyProtection="0"/>
    <xf numFmtId="0" fontId="13" fillId="6" borderId="7" applyNumberFormat="0" applyAlignment="0" applyProtection="0"/>
    <xf numFmtId="0" fontId="12" fillId="0" borderId="6" applyNumberFormat="0" applyFill="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1" fillId="0" borderId="9" applyNumberFormat="0" applyFill="0" applyAlignment="0" applyProtection="0"/>
    <xf numFmtId="0" fontId="10" fillId="5" borderId="5" applyNumberFormat="0" applyAlignment="0" applyProtection="0"/>
    <xf numFmtId="0" fontId="14" fillId="0" borderId="0" applyNumberFormat="0" applyFill="0" applyBorder="0" applyAlignment="0" applyProtection="0"/>
    <xf numFmtId="0" fontId="8" fillId="3"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2" fillId="0" borderId="0"/>
    <xf numFmtId="0" fontId="2" fillId="0" borderId="0"/>
    <xf numFmtId="0" fontId="2" fillId="0" borderId="0"/>
    <xf numFmtId="0" fontId="39" fillId="0" borderId="0"/>
    <xf numFmtId="0" fontId="2" fillId="0" borderId="0"/>
    <xf numFmtId="0" fontId="2" fillId="9"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7" borderId="8" applyNumberFormat="0" applyFont="0" applyAlignment="0" applyProtection="0"/>
    <xf numFmtId="0" fontId="11" fillId="5" borderId="4" applyNumberFormat="0" applyAlignment="0" applyProtection="0"/>
    <xf numFmtId="0" fontId="7" fillId="2"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5" fillId="0" borderId="0" applyNumberFormat="0" applyFill="0" applyBorder="0" applyAlignment="0" applyProtection="0"/>
    <xf numFmtId="0" fontId="9" fillId="4" borderId="4" applyNumberFormat="0" applyAlignment="0" applyProtection="0"/>
    <xf numFmtId="0" fontId="13" fillId="6" borderId="7" applyNumberFormat="0" applyAlignment="0" applyProtection="0"/>
    <xf numFmtId="0" fontId="12" fillId="0" borderId="6" applyNumberFormat="0" applyFill="0" applyAlignment="0" applyProtection="0"/>
    <xf numFmtId="0" fontId="40"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1" fillId="0" borderId="9" applyNumberFormat="0" applyFill="0" applyAlignment="0" applyProtection="0"/>
    <xf numFmtId="0" fontId="10" fillId="5" borderId="5" applyNumberFormat="0" applyAlignment="0" applyProtection="0"/>
    <xf numFmtId="0" fontId="14" fillId="0" borderId="0" applyNumberFormat="0" applyFill="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8" fillId="3" borderId="0" applyNumberFormat="0" applyBorder="0" applyAlignment="0" applyProtection="0"/>
    <xf numFmtId="0" fontId="11" fillId="5" borderId="4" applyNumberFormat="0" applyAlignment="0" applyProtection="0"/>
    <xf numFmtId="0" fontId="13" fillId="6" borderId="7" applyNumberFormat="0" applyAlignment="0" applyProtection="0"/>
    <xf numFmtId="0" fontId="15" fillId="0" borderId="0" applyNumberFormat="0" applyFill="0" applyBorder="0" applyAlignment="0" applyProtection="0"/>
    <xf numFmtId="0" fontId="7" fillId="2" borderId="0" applyNumberFormat="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9" fillId="4" borderId="4" applyNumberFormat="0" applyAlignment="0" applyProtection="0"/>
    <xf numFmtId="0" fontId="12" fillId="0" borderId="6" applyNumberFormat="0" applyFill="0" applyAlignment="0" applyProtection="0"/>
    <xf numFmtId="0" fontId="2" fillId="7" borderId="8" applyNumberFormat="0" applyFont="0" applyAlignment="0" applyProtection="0"/>
    <xf numFmtId="0" fontId="10" fillId="5" borderId="5" applyNumberFormat="0" applyAlignment="0" applyProtection="0"/>
    <xf numFmtId="0" fontId="40" fillId="0" borderId="0" applyNumberFormat="0" applyFill="0" applyBorder="0" applyAlignment="0" applyProtection="0"/>
    <xf numFmtId="0" fontId="1" fillId="0" borderId="9" applyNumberFormat="0" applyFill="0" applyAlignment="0" applyProtection="0"/>
    <xf numFmtId="0" fontId="14" fillId="0" borderId="0" applyNumberFormat="0" applyFill="0" applyBorder="0" applyAlignment="0" applyProtection="0"/>
    <xf numFmtId="43" fontId="2" fillId="0" borderId="0" applyFont="0" applyFill="0" applyBorder="0" applyAlignment="0" applyProtection="0"/>
  </cellStyleXfs>
  <cellXfs count="31">
    <xf numFmtId="0" fontId="0" fillId="0" borderId="0" xfId="0"/>
    <xf numFmtId="0" fontId="0" fillId="54" borderId="0" xfId="0" applyFill="1"/>
    <xf numFmtId="0" fontId="1" fillId="54" borderId="0" xfId="0" applyFont="1" applyFill="1" applyAlignment="1">
      <alignment vertical="center"/>
    </xf>
    <xf numFmtId="0" fontId="0" fillId="54" borderId="0" xfId="0" applyFill="1" applyAlignment="1">
      <alignment vertical="center"/>
    </xf>
    <xf numFmtId="0" fontId="1" fillId="54" borderId="0" xfId="0" applyFont="1" applyFill="1" applyAlignment="1">
      <alignment horizontal="center" vertical="center" wrapText="1"/>
    </xf>
    <xf numFmtId="165" fontId="0" fillId="54" borderId="0" xfId="0" applyNumberFormat="1" applyFill="1" applyAlignment="1">
      <alignment vertical="center"/>
    </xf>
    <xf numFmtId="0" fontId="1" fillId="55" borderId="0" xfId="0" applyFont="1" applyFill="1" applyAlignment="1">
      <alignment vertical="center"/>
    </xf>
    <xf numFmtId="169" fontId="1" fillId="55" borderId="0" xfId="0" applyNumberFormat="1" applyFont="1" applyFill="1" applyAlignment="1">
      <alignment vertical="center"/>
    </xf>
    <xf numFmtId="0" fontId="0" fillId="54" borderId="0" xfId="0" applyFill="1" applyAlignment="1">
      <alignment vertical="center" wrapText="1"/>
    </xf>
    <xf numFmtId="171" fontId="0" fillId="54" borderId="0" xfId="230" applyNumberFormat="1" applyFont="1" applyFill="1" applyAlignment="1">
      <alignment vertical="center"/>
    </xf>
    <xf numFmtId="169" fontId="1" fillId="55" borderId="0" xfId="1" applyNumberFormat="1" applyFont="1" applyFill="1" applyAlignment="1">
      <alignment vertical="center"/>
    </xf>
    <xf numFmtId="169" fontId="0" fillId="54" borderId="0" xfId="1" applyNumberFormat="1" applyFont="1" applyFill="1" applyAlignment="1">
      <alignment vertical="center"/>
    </xf>
    <xf numFmtId="171" fontId="41" fillId="54" borderId="0" xfId="230" applyNumberFormat="1" applyFont="1" applyFill="1" applyAlignment="1">
      <alignment vertical="center"/>
    </xf>
    <xf numFmtId="170" fontId="0" fillId="54" borderId="0" xfId="230" applyNumberFormat="1" applyFont="1" applyFill="1" applyAlignment="1">
      <alignment vertical="center"/>
    </xf>
    <xf numFmtId="165" fontId="0" fillId="54" borderId="0" xfId="1" applyNumberFormat="1" applyFont="1" applyFill="1" applyAlignment="1">
      <alignment vertical="center"/>
    </xf>
    <xf numFmtId="165" fontId="0" fillId="54" borderId="0" xfId="0" applyNumberFormat="1" applyFill="1" applyAlignment="1">
      <alignment horizontal="right" vertical="center"/>
    </xf>
    <xf numFmtId="0" fontId="0" fillId="54" borderId="0" xfId="0" applyFill="1" applyAlignment="1">
      <alignment horizontal="right" vertical="center"/>
    </xf>
    <xf numFmtId="169" fontId="1" fillId="55" borderId="0" xfId="0" applyNumberFormat="1" applyFont="1" applyFill="1" applyAlignment="1">
      <alignment horizontal="right" vertical="center"/>
    </xf>
    <xf numFmtId="172" fontId="0" fillId="54" borderId="0" xfId="0" applyNumberFormat="1" applyFill="1" applyAlignment="1">
      <alignment horizontal="right" vertical="center"/>
    </xf>
    <xf numFmtId="0" fontId="1" fillId="54" borderId="0" xfId="0" applyFont="1" applyFill="1" applyAlignment="1">
      <alignment horizontal="right" vertical="center" wrapText="1"/>
    </xf>
    <xf numFmtId="0" fontId="1" fillId="54" borderId="0" xfId="0" applyFont="1" applyFill="1" applyAlignment="1">
      <alignment horizontal="right" wrapText="1"/>
    </xf>
    <xf numFmtId="165" fontId="1" fillId="55" borderId="0" xfId="1" applyNumberFormat="1" applyFont="1" applyFill="1" applyAlignment="1">
      <alignment vertical="center"/>
    </xf>
    <xf numFmtId="4" fontId="1" fillId="55" borderId="0" xfId="0" applyNumberFormat="1" applyFont="1" applyFill="1" applyAlignment="1">
      <alignment horizontal="right" vertical="center"/>
    </xf>
    <xf numFmtId="3" fontId="0" fillId="54" borderId="0" xfId="0" applyNumberFormat="1" applyFill="1" applyAlignment="1">
      <alignment horizontal="right" vertical="center"/>
    </xf>
    <xf numFmtId="4" fontId="1" fillId="55" borderId="0" xfId="0" applyNumberFormat="1" applyFont="1" applyFill="1" applyAlignment="1">
      <alignment vertical="center"/>
    </xf>
    <xf numFmtId="172" fontId="0" fillId="54" borderId="0" xfId="0" applyNumberFormat="1" applyFill="1" applyAlignment="1">
      <alignment vertical="center"/>
    </xf>
    <xf numFmtId="170" fontId="41" fillId="54" borderId="0" xfId="230" applyNumberFormat="1" applyFont="1" applyFill="1" applyAlignment="1">
      <alignment vertical="center"/>
    </xf>
    <xf numFmtId="173" fontId="0" fillId="54" borderId="0" xfId="230" applyNumberFormat="1" applyFont="1" applyFill="1" applyAlignment="1">
      <alignment vertical="center"/>
    </xf>
    <xf numFmtId="172" fontId="1" fillId="55" borderId="0" xfId="1" applyNumberFormat="1" applyFont="1" applyFill="1" applyAlignment="1">
      <alignment vertical="center"/>
    </xf>
    <xf numFmtId="172" fontId="0" fillId="54" borderId="0" xfId="230" applyNumberFormat="1" applyFont="1" applyFill="1" applyAlignment="1">
      <alignment vertical="center"/>
    </xf>
    <xf numFmtId="3" fontId="1" fillId="54" borderId="0" xfId="0" applyNumberFormat="1" applyFont="1" applyFill="1" applyAlignment="1">
      <alignment horizontal="right" vertical="center"/>
    </xf>
  </cellXfs>
  <cellStyles count="231">
    <cellStyle name="20 % - Aksentti1" xfId="42" xr:uid="{00000000-0005-0000-0000-000000000000}"/>
    <cellStyle name="20 % - Aksentti2" xfId="43" xr:uid="{00000000-0005-0000-0000-000001000000}"/>
    <cellStyle name="20 % - Aksentti3" xfId="44" xr:uid="{00000000-0005-0000-0000-000002000000}"/>
    <cellStyle name="20 % - Aksentti4" xfId="45" xr:uid="{00000000-0005-0000-0000-000003000000}"/>
    <cellStyle name="20 % - Aksentti5" xfId="46" xr:uid="{00000000-0005-0000-0000-000004000000}"/>
    <cellStyle name="20 % - Aksentti6" xfId="47" xr:uid="{00000000-0005-0000-0000-000005000000}"/>
    <cellStyle name="20 % - Dekorfärg1" xfId="151" xr:uid="{BB8A278F-22BF-43CB-8D06-A8ADE90E3022}"/>
    <cellStyle name="20 % - Dekorfärg2" xfId="152" xr:uid="{FCDA453B-F104-4BA2-9EF5-01D591D3E510}"/>
    <cellStyle name="20 % - Dekorfärg3" xfId="153" xr:uid="{B434205E-AFDA-48C0-AC17-269152ABCB42}"/>
    <cellStyle name="20 % - Dekorfärg4" xfId="154" xr:uid="{6CC766AB-F7A0-4CEA-8A96-45FB1EE6DDBC}"/>
    <cellStyle name="20 % - Dekorfärg5" xfId="155" xr:uid="{2ABC2263-11B5-41D8-AD47-3565AAF43F4D}"/>
    <cellStyle name="20 % - Dekorfärg6" xfId="156" xr:uid="{EDD405B2-55DD-472B-B709-5545726F6919}"/>
    <cellStyle name="20% - Accent1" xfId="190" xr:uid="{5CEC760B-7A03-4EE6-9353-0171B1E088EB}"/>
    <cellStyle name="20% - Accent2" xfId="191" xr:uid="{762C63E3-CBAA-409D-A094-A0DFE34A435A}"/>
    <cellStyle name="20% - Accent3" xfId="192" xr:uid="{76483AC6-5C23-4971-BD7D-F3A65FC67649}"/>
    <cellStyle name="20% - Accent4" xfId="193" xr:uid="{E75CD070-817D-4EEB-9CDC-EE9A7A01B239}"/>
    <cellStyle name="20% - Accent5" xfId="194" xr:uid="{ADF65B70-CE1C-4DB3-8C81-8F8BEBB23324}"/>
    <cellStyle name="20% - Accent6" xfId="195" xr:uid="{7737CF80-4FB7-4A2A-8F67-CE29BC01E216}"/>
    <cellStyle name="20% - Dekorfärg1 2" xfId="99" xr:uid="{00000000-0005-0000-0000-000006000000}"/>
    <cellStyle name="20% - Dekorfärg1 3" xfId="2" xr:uid="{00000000-0005-0000-0000-000007000000}"/>
    <cellStyle name="20% - Dekorfärg2 2" xfId="100" xr:uid="{00000000-0005-0000-0000-000008000000}"/>
    <cellStyle name="20% - Dekorfärg2 3" xfId="3" xr:uid="{00000000-0005-0000-0000-000009000000}"/>
    <cellStyle name="20% - Dekorfärg3 2" xfId="101" xr:uid="{00000000-0005-0000-0000-00000A000000}"/>
    <cellStyle name="20% - Dekorfärg3 3" xfId="4" xr:uid="{00000000-0005-0000-0000-00000B000000}"/>
    <cellStyle name="20% - Dekorfärg4 2" xfId="102" xr:uid="{00000000-0005-0000-0000-00000C000000}"/>
    <cellStyle name="20% - Dekorfärg4 3" xfId="5" xr:uid="{00000000-0005-0000-0000-00000D000000}"/>
    <cellStyle name="20% - Dekorfärg5 2" xfId="103" xr:uid="{00000000-0005-0000-0000-00000E000000}"/>
    <cellStyle name="20% - Dekorfärg5 3" xfId="6" xr:uid="{00000000-0005-0000-0000-00000F000000}"/>
    <cellStyle name="20% - Dekorfärg6 2" xfId="104" xr:uid="{00000000-0005-0000-0000-000010000000}"/>
    <cellStyle name="20% - Dekorfärg6 3" xfId="7" xr:uid="{00000000-0005-0000-0000-000011000000}"/>
    <cellStyle name="40 % - Aksentti1" xfId="48" xr:uid="{00000000-0005-0000-0000-000012000000}"/>
    <cellStyle name="40 % - Aksentti2" xfId="49" xr:uid="{00000000-0005-0000-0000-000013000000}"/>
    <cellStyle name="40 % - Aksentti3" xfId="50" xr:uid="{00000000-0005-0000-0000-000014000000}"/>
    <cellStyle name="40 % - Aksentti4" xfId="51" xr:uid="{00000000-0005-0000-0000-000015000000}"/>
    <cellStyle name="40 % - Aksentti5" xfId="52" xr:uid="{00000000-0005-0000-0000-000016000000}"/>
    <cellStyle name="40 % - Aksentti6" xfId="53" xr:uid="{00000000-0005-0000-0000-000017000000}"/>
    <cellStyle name="40 % - Dekorfärg1" xfId="157" xr:uid="{5D1F593C-9999-400D-BB98-F0D28768BD78}"/>
    <cellStyle name="40 % - Dekorfärg2" xfId="158" xr:uid="{1617B76B-1646-44C2-848F-CFB4956A80BB}"/>
    <cellStyle name="40 % - Dekorfärg3" xfId="159" xr:uid="{F41EE02F-472C-40DD-810F-B0D9507C2762}"/>
    <cellStyle name="40 % - Dekorfärg4" xfId="160" xr:uid="{6D0AD977-F89A-4F42-9436-76C21C6EDED3}"/>
    <cellStyle name="40 % - Dekorfärg5" xfId="161" xr:uid="{4DAFCE4D-1A3B-4428-BDBC-266F2BC95221}"/>
    <cellStyle name="40 % - Dekorfärg6" xfId="162" xr:uid="{938D2514-4664-492B-AB8E-EA9DDE5B6BE4}"/>
    <cellStyle name="40% - Accent1" xfId="196" xr:uid="{7F081E7B-EE86-4628-B0A1-73514B139735}"/>
    <cellStyle name="40% - Accent2" xfId="197" xr:uid="{7B3326E6-EFEF-45D2-9C56-4C271E9F3567}"/>
    <cellStyle name="40% - Accent3" xfId="198" xr:uid="{7F4B0642-661B-4DBC-B166-C0331A4034DD}"/>
    <cellStyle name="40% - Accent4" xfId="199" xr:uid="{10307429-9072-4E01-B1AD-066C87FF4BCD}"/>
    <cellStyle name="40% - Accent5" xfId="200" xr:uid="{CF9EF577-57C6-4550-BF83-A0524FBEFF87}"/>
    <cellStyle name="40% - Accent6" xfId="201" xr:uid="{2D4CBB2A-EBC8-477E-A12B-AC2E0EEB0220}"/>
    <cellStyle name="40% - Dekorfärg1 2" xfId="105" xr:uid="{00000000-0005-0000-0000-000018000000}"/>
    <cellStyle name="40% - Dekorfärg1 3" xfId="8" xr:uid="{00000000-0005-0000-0000-000019000000}"/>
    <cellStyle name="40% - Dekorfärg2 2" xfId="106" xr:uid="{00000000-0005-0000-0000-00001A000000}"/>
    <cellStyle name="40% - Dekorfärg2 3" xfId="9" xr:uid="{00000000-0005-0000-0000-00001B000000}"/>
    <cellStyle name="40% - Dekorfärg3 2" xfId="107" xr:uid="{00000000-0005-0000-0000-00001C000000}"/>
    <cellStyle name="40% - Dekorfärg3 3" xfId="10" xr:uid="{00000000-0005-0000-0000-00001D000000}"/>
    <cellStyle name="40% - Dekorfärg4 2" xfId="108" xr:uid="{00000000-0005-0000-0000-00001E000000}"/>
    <cellStyle name="40% - Dekorfärg4 3" xfId="11" xr:uid="{00000000-0005-0000-0000-00001F000000}"/>
    <cellStyle name="40% - Dekorfärg5 2" xfId="109" xr:uid="{00000000-0005-0000-0000-000020000000}"/>
    <cellStyle name="40% - Dekorfärg5 3" xfId="12" xr:uid="{00000000-0005-0000-0000-000021000000}"/>
    <cellStyle name="40% - Dekorfärg6 2" xfId="110" xr:uid="{00000000-0005-0000-0000-000022000000}"/>
    <cellStyle name="40% - Dekorfärg6 3" xfId="13" xr:uid="{00000000-0005-0000-0000-000023000000}"/>
    <cellStyle name="60 % - Aksentti1" xfId="54" xr:uid="{00000000-0005-0000-0000-000024000000}"/>
    <cellStyle name="60 % - Aksentti2" xfId="55" xr:uid="{00000000-0005-0000-0000-000025000000}"/>
    <cellStyle name="60 % - Aksentti3" xfId="56" xr:uid="{00000000-0005-0000-0000-000026000000}"/>
    <cellStyle name="60 % - Aksentti4" xfId="57" xr:uid="{00000000-0005-0000-0000-000027000000}"/>
    <cellStyle name="60 % - Aksentti5" xfId="58" xr:uid="{00000000-0005-0000-0000-000028000000}"/>
    <cellStyle name="60 % - Aksentti6" xfId="59" xr:uid="{00000000-0005-0000-0000-000029000000}"/>
    <cellStyle name="60 % - Dekorfärg1" xfId="163" xr:uid="{8DFFC363-AEF0-4344-9828-8A08CA5D1D7A}"/>
    <cellStyle name="60 % - Dekorfärg2" xfId="164" xr:uid="{5D3EE5CD-85E8-4914-B474-49F42C4252FB}"/>
    <cellStyle name="60 % - Dekorfärg3" xfId="165" xr:uid="{09722849-AA7A-45D7-984F-7B6696D9E740}"/>
    <cellStyle name="60 % - Dekorfärg4" xfId="166" xr:uid="{43C27E73-5CAE-4AC9-BCD3-99A32197EF52}"/>
    <cellStyle name="60 % - Dekorfärg5" xfId="167" xr:uid="{43125703-2F55-4CFD-8EF0-6F2DE24DC9B6}"/>
    <cellStyle name="60 % - Dekorfärg6" xfId="168" xr:uid="{A0DEA26E-E385-473B-8ECE-C0F3F1D304C0}"/>
    <cellStyle name="60% - Accent1" xfId="202" xr:uid="{68FF36A9-8085-4E80-9D62-774B6D7D73F2}"/>
    <cellStyle name="60% - Accent2" xfId="203" xr:uid="{A7A3A455-2B8F-4F7F-8E39-5BF4909BD775}"/>
    <cellStyle name="60% - Accent3" xfId="204" xr:uid="{849AAB92-B391-4480-9BEB-61771C217CC2}"/>
    <cellStyle name="60% - Accent4" xfId="205" xr:uid="{18982870-6040-45ED-92B3-1E583B88A34B}"/>
    <cellStyle name="60% - Accent5" xfId="206" xr:uid="{C4E8ACC9-39C3-4E5D-B2C8-2AD186CEEF6E}"/>
    <cellStyle name="60% - Accent6" xfId="207" xr:uid="{1FE31006-3D97-454F-926B-14DB170B8734}"/>
    <cellStyle name="60% - Dekorfärg1 2" xfId="111" xr:uid="{00000000-0005-0000-0000-00002A000000}"/>
    <cellStyle name="60% - Dekorfärg1 3" xfId="14" xr:uid="{00000000-0005-0000-0000-00002B000000}"/>
    <cellStyle name="60% - Dekorfärg2 2" xfId="112" xr:uid="{00000000-0005-0000-0000-00002C000000}"/>
    <cellStyle name="60% - Dekorfärg2 3" xfId="15" xr:uid="{00000000-0005-0000-0000-00002D000000}"/>
    <cellStyle name="60% - Dekorfärg3 2" xfId="113" xr:uid="{00000000-0005-0000-0000-00002E000000}"/>
    <cellStyle name="60% - Dekorfärg3 3" xfId="16" xr:uid="{00000000-0005-0000-0000-00002F000000}"/>
    <cellStyle name="60% - Dekorfärg4 2" xfId="114" xr:uid="{00000000-0005-0000-0000-000030000000}"/>
    <cellStyle name="60% - Dekorfärg4 3" xfId="17" xr:uid="{00000000-0005-0000-0000-000031000000}"/>
    <cellStyle name="60% - Dekorfärg5 2" xfId="115" xr:uid="{00000000-0005-0000-0000-000032000000}"/>
    <cellStyle name="60% - Dekorfärg5 3" xfId="18" xr:uid="{00000000-0005-0000-0000-000033000000}"/>
    <cellStyle name="60% - Dekorfärg6 2" xfId="116" xr:uid="{00000000-0005-0000-0000-000034000000}"/>
    <cellStyle name="60% - Dekorfärg6 3" xfId="19" xr:uid="{00000000-0005-0000-0000-000035000000}"/>
    <cellStyle name="Accent1" xfId="208" xr:uid="{51712DAB-BB16-4D6E-9125-7689C03BB170}"/>
    <cellStyle name="Accent2" xfId="209" xr:uid="{D966EB96-75E5-43FE-896E-C9772E803FFA}"/>
    <cellStyle name="Accent3" xfId="210" xr:uid="{3C7D51F1-BEC8-46DB-9F72-FDC58C58EA02}"/>
    <cellStyle name="Accent4" xfId="211" xr:uid="{81CF1FFA-6514-474F-88E0-0BEB94A1E40B}"/>
    <cellStyle name="Accent5" xfId="212" xr:uid="{77BF93F7-F221-4382-B369-2BBF7089227A}"/>
    <cellStyle name="Accent6" xfId="213" xr:uid="{2D3943E9-C943-4214-8F60-7D0A3EE2A432}"/>
    <cellStyle name="Aksentti1" xfId="60" xr:uid="{00000000-0005-0000-0000-000036000000}"/>
    <cellStyle name="Aksentti2" xfId="61" xr:uid="{00000000-0005-0000-0000-000037000000}"/>
    <cellStyle name="Aksentti3" xfId="62" xr:uid="{00000000-0005-0000-0000-000038000000}"/>
    <cellStyle name="Aksentti4" xfId="63" xr:uid="{00000000-0005-0000-0000-000039000000}"/>
    <cellStyle name="Aksentti5" xfId="64" xr:uid="{00000000-0005-0000-0000-00003A000000}"/>
    <cellStyle name="Aksentti6" xfId="65" xr:uid="{00000000-0005-0000-0000-00003B000000}"/>
    <cellStyle name="Anteckning" xfId="169" xr:uid="{848AD724-70FB-498C-B7EF-9DD5FA7EFF46}"/>
    <cellStyle name="Anteckning 2" xfId="117" xr:uid="{00000000-0005-0000-0000-00003C000000}"/>
    <cellStyle name="Anteckning 3" xfId="20" xr:uid="{00000000-0005-0000-0000-00003D000000}"/>
    <cellStyle name="Bad" xfId="214" xr:uid="{357E626F-0937-45DF-B2D6-E3687F98FA51}"/>
    <cellStyle name="Beräkning" xfId="170" xr:uid="{178BD56E-28E4-4089-BE4B-E0A5324585DB}"/>
    <cellStyle name="Beräkning 2" xfId="118" xr:uid="{00000000-0005-0000-0000-00003E000000}"/>
    <cellStyle name="Beräkning 3" xfId="21" xr:uid="{00000000-0005-0000-0000-00003F000000}"/>
    <cellStyle name="Bra" xfId="171" xr:uid="{CF5C7396-791F-4DC4-909D-39D75792FC3A}"/>
    <cellStyle name="Bra 2" xfId="119" xr:uid="{00000000-0005-0000-0000-000040000000}"/>
    <cellStyle name="Bra 3" xfId="22" xr:uid="{00000000-0005-0000-0000-000041000000}"/>
    <cellStyle name="Calculation" xfId="215" xr:uid="{7380EAA4-070D-48E3-A5CB-8B9B64F06B34}"/>
    <cellStyle name="Check Cell" xfId="216" xr:uid="{53BD33CF-DDC9-40B6-8BF8-827786AFD627}"/>
    <cellStyle name="Comma 2" xfId="66" xr:uid="{00000000-0005-0000-0000-000042000000}"/>
    <cellStyle name="Dekorfärg1" xfId="172" xr:uid="{63E1C9B6-0DE3-40D1-B89B-178EB89B8160}"/>
    <cellStyle name="Dekorfärg2" xfId="173" xr:uid="{E04C19B0-7909-45A5-83E2-DD9ACE4472E6}"/>
    <cellStyle name="Dekorfärg3" xfId="174" xr:uid="{F50D932B-8847-4880-B0E4-39B115F9B9C6}"/>
    <cellStyle name="Dekorfärg4" xfId="175" xr:uid="{66FD24F5-4EAF-437D-A372-156879C934C2}"/>
    <cellStyle name="Dekorfärg5" xfId="176" xr:uid="{9A8757CC-8118-4F62-81A1-67605C6AFEA1}"/>
    <cellStyle name="Dekorfärg6" xfId="177" xr:uid="{F5669E92-F6F0-41A8-963C-D43B62364B90}"/>
    <cellStyle name="Dålig" xfId="139" xr:uid="{00000000-0005-0000-0000-000043000000}"/>
    <cellStyle name="Dålig 2" xfId="120" xr:uid="{00000000-0005-0000-0000-000044000000}"/>
    <cellStyle name="Dålig 3" xfId="23" xr:uid="{00000000-0005-0000-0000-000045000000}"/>
    <cellStyle name="Explanatory Text" xfId="217" xr:uid="{F103D69D-E2F4-4181-9355-08160D42904F}"/>
    <cellStyle name="Färg1" xfId="140" xr:uid="{00000000-0005-0000-0000-000046000000}"/>
    <cellStyle name="Färg1 2" xfId="121" xr:uid="{00000000-0005-0000-0000-000047000000}"/>
    <cellStyle name="Färg1 3" xfId="24" xr:uid="{00000000-0005-0000-0000-000048000000}"/>
    <cellStyle name="Färg2" xfId="141" xr:uid="{00000000-0005-0000-0000-000049000000}"/>
    <cellStyle name="Färg2 2" xfId="122" xr:uid="{00000000-0005-0000-0000-00004A000000}"/>
    <cellStyle name="Färg2 3" xfId="25" xr:uid="{00000000-0005-0000-0000-00004B000000}"/>
    <cellStyle name="Färg3" xfId="142" xr:uid="{00000000-0005-0000-0000-00004C000000}"/>
    <cellStyle name="Färg3 2" xfId="123" xr:uid="{00000000-0005-0000-0000-00004D000000}"/>
    <cellStyle name="Färg3 3" xfId="26" xr:uid="{00000000-0005-0000-0000-00004E000000}"/>
    <cellStyle name="Färg4" xfId="143" xr:uid="{00000000-0005-0000-0000-00004F000000}"/>
    <cellStyle name="Färg4 2" xfId="124" xr:uid="{00000000-0005-0000-0000-000050000000}"/>
    <cellStyle name="Färg4 3" xfId="27" xr:uid="{00000000-0005-0000-0000-000051000000}"/>
    <cellStyle name="Färg5" xfId="144" xr:uid="{00000000-0005-0000-0000-000052000000}"/>
    <cellStyle name="Färg5 2" xfId="125" xr:uid="{00000000-0005-0000-0000-000053000000}"/>
    <cellStyle name="Färg5 3" xfId="28" xr:uid="{00000000-0005-0000-0000-000054000000}"/>
    <cellStyle name="Färg6" xfId="145" xr:uid="{00000000-0005-0000-0000-000055000000}"/>
    <cellStyle name="Färg6 2" xfId="126" xr:uid="{00000000-0005-0000-0000-000056000000}"/>
    <cellStyle name="Färg6 3" xfId="29" xr:uid="{00000000-0005-0000-0000-000057000000}"/>
    <cellStyle name="Förklarande text" xfId="178" xr:uid="{D915FB01-50D4-4472-AE0E-F1B5CD333DDF}"/>
    <cellStyle name="Förklarande text 2" xfId="127" xr:uid="{00000000-0005-0000-0000-000058000000}"/>
    <cellStyle name="Förklarande text 3" xfId="30" xr:uid="{00000000-0005-0000-0000-000059000000}"/>
    <cellStyle name="Good" xfId="218" xr:uid="{7C2D846D-477A-46B4-837A-61F1D9C3077D}"/>
    <cellStyle name="Heading 1" xfId="219" xr:uid="{8084546E-41D2-4AA2-A7AD-436F0D3EB2DB}"/>
    <cellStyle name="Heading 2" xfId="220" xr:uid="{E804B359-9872-41E4-9B3A-6C95806FD1C4}"/>
    <cellStyle name="Heading 3" xfId="221" xr:uid="{2F5E8C12-AA6B-4DF4-84AE-B73F125EE85A}"/>
    <cellStyle name="Heading 4" xfId="222" xr:uid="{53652BDE-4F53-4DF6-B3BE-0E9B7014B6FB}"/>
    <cellStyle name="Huomautus" xfId="67" xr:uid="{00000000-0005-0000-0000-00005A000000}"/>
    <cellStyle name="Huono" xfId="68" xr:uid="{00000000-0005-0000-0000-00005B000000}"/>
    <cellStyle name="Hyvä" xfId="69" xr:uid="{00000000-0005-0000-0000-00005C000000}"/>
    <cellStyle name="Indata" xfId="179" xr:uid="{2C5197C9-653F-4365-8FD4-B1B395766BEB}"/>
    <cellStyle name="Indata 2" xfId="128" xr:uid="{00000000-0005-0000-0000-00005D000000}"/>
    <cellStyle name="Indata 3" xfId="31" xr:uid="{00000000-0005-0000-0000-00005E000000}"/>
    <cellStyle name="Input" xfId="223" xr:uid="{F8AB20BB-3571-4F39-917B-8C2BFB227A51}"/>
    <cellStyle name="Kontrollcell" xfId="180" xr:uid="{D27F74CA-571E-457B-BC37-A330E43CDD93}"/>
    <cellStyle name="Kontrollcell 2" xfId="129" xr:uid="{00000000-0005-0000-0000-00005F000000}"/>
    <cellStyle name="Kontrollcell 3" xfId="32" xr:uid="{00000000-0005-0000-0000-000060000000}"/>
    <cellStyle name="Laskenta" xfId="70" xr:uid="{00000000-0005-0000-0000-000061000000}"/>
    <cellStyle name="Linked Cell" xfId="224" xr:uid="{431E51CB-4862-4B73-B764-30A0EBCBC281}"/>
    <cellStyle name="Linkitetty solu" xfId="71" xr:uid="{00000000-0005-0000-0000-000062000000}"/>
    <cellStyle name="Länkad cell" xfId="181" xr:uid="{A3D7935A-058C-4DF7-A409-6D36F7C3EEAA}"/>
    <cellStyle name="Länkad cell 2" xfId="130" xr:uid="{00000000-0005-0000-0000-000063000000}"/>
    <cellStyle name="Länkad cell 3" xfId="33" xr:uid="{00000000-0005-0000-0000-000064000000}"/>
    <cellStyle name="Neutraali" xfId="72" xr:uid="{00000000-0005-0000-0000-000065000000}"/>
    <cellStyle name="Normaali 2" xfId="73" xr:uid="{00000000-0005-0000-0000-000066000000}"/>
    <cellStyle name="Normaali 3" xfId="74" xr:uid="{00000000-0005-0000-0000-000067000000}"/>
    <cellStyle name="Normaali_Tase-erittely 99" xfId="75" xr:uid="{00000000-0005-0000-0000-000068000000}"/>
    <cellStyle name="Normal" xfId="0" builtinId="0"/>
    <cellStyle name="Normal 10" xfId="146" xr:uid="{D691320B-952A-472C-80DB-2DC9DFD82304}"/>
    <cellStyle name="Normal 12" xfId="147" xr:uid="{90F3692D-4B41-4BED-983F-7A9991428C61}"/>
    <cellStyle name="Normal 14" xfId="148" xr:uid="{62307E6D-6D4F-4367-B0A3-A4065DDFA173}"/>
    <cellStyle name="Normal 2" xfId="76" xr:uid="{00000000-0005-0000-0000-00006A000000}"/>
    <cellStyle name="Normal 2 2" xfId="96" xr:uid="{00000000-0005-0000-0000-00006B000000}"/>
    <cellStyle name="Normal 2 3" xfId="95" xr:uid="{00000000-0005-0000-0000-00006C000000}"/>
    <cellStyle name="Normal 3" xfId="77" xr:uid="{00000000-0005-0000-0000-00006D000000}"/>
    <cellStyle name="Normal 3 2" xfId="98" xr:uid="{00000000-0005-0000-0000-00006E000000}"/>
    <cellStyle name="Normal 4" xfId="149" xr:uid="{9C785F5E-5632-470C-8502-DE5871EDCB17}"/>
    <cellStyle name="Normal 9" xfId="150" xr:uid="{026C6BD0-8A78-4207-BDB7-AF0D213AB868}"/>
    <cellStyle name="Note" xfId="225" xr:uid="{7C67AB8F-935E-4786-B6CA-46495D2D02BE}"/>
    <cellStyle name="Otsikko" xfId="78" xr:uid="{00000000-0005-0000-0000-00006F000000}"/>
    <cellStyle name="Otsikko 1" xfId="79" xr:uid="{00000000-0005-0000-0000-000070000000}"/>
    <cellStyle name="Otsikko 2" xfId="80" xr:uid="{00000000-0005-0000-0000-000071000000}"/>
    <cellStyle name="Otsikko 3" xfId="81" xr:uid="{00000000-0005-0000-0000-000072000000}"/>
    <cellStyle name="Otsikko 4" xfId="82" xr:uid="{00000000-0005-0000-0000-000073000000}"/>
    <cellStyle name="Otsikko_Excel-paketti 2 NCC Rakennus OyAsuminen 6FI v2" xfId="83" xr:uid="{00000000-0005-0000-0000-000074000000}"/>
    <cellStyle name="Output" xfId="226" xr:uid="{BA6237BF-42D9-48E5-94CD-44C70FE04773}"/>
    <cellStyle name="Percent 2" xfId="84" xr:uid="{00000000-0005-0000-0000-000075000000}"/>
    <cellStyle name="Percent 3" xfId="85" xr:uid="{00000000-0005-0000-0000-000076000000}"/>
    <cellStyle name="Percent 4" xfId="86" xr:uid="{00000000-0005-0000-0000-000077000000}"/>
    <cellStyle name="Percent 5" xfId="87" xr:uid="{00000000-0005-0000-0000-000078000000}"/>
    <cellStyle name="Procent" xfId="1" builtinId="5"/>
    <cellStyle name="Procent 2" xfId="97" xr:uid="{00000000-0005-0000-0000-00007A000000}"/>
    <cellStyle name="Rubrik" xfId="182" xr:uid="{8E084BD8-5F3C-4A84-B689-61142748C7F7}"/>
    <cellStyle name="Rubrik 1" xfId="183" xr:uid="{7415A2D5-22BF-4DB2-9DA8-24EFCA108E4B}"/>
    <cellStyle name="Rubrik 1 2" xfId="132" xr:uid="{00000000-0005-0000-0000-00007B000000}"/>
    <cellStyle name="Rubrik 1 3" xfId="35" xr:uid="{00000000-0005-0000-0000-00007C000000}"/>
    <cellStyle name="Rubrik 2" xfId="184" xr:uid="{40DEB025-C111-4633-9640-97C74AC43764}"/>
    <cellStyle name="Rubrik 2 2" xfId="133" xr:uid="{00000000-0005-0000-0000-00007D000000}"/>
    <cellStyle name="Rubrik 2 3" xfId="36" xr:uid="{00000000-0005-0000-0000-00007E000000}"/>
    <cellStyle name="Rubrik 3" xfId="185" xr:uid="{0FA80A74-17BB-4668-8948-A5C3BA996187}"/>
    <cellStyle name="Rubrik 3 2" xfId="134" xr:uid="{00000000-0005-0000-0000-00007F000000}"/>
    <cellStyle name="Rubrik 3 3" xfId="37" xr:uid="{00000000-0005-0000-0000-000080000000}"/>
    <cellStyle name="Rubrik 4" xfId="186" xr:uid="{1A5077DF-174A-4900-ABF4-1120A938D279}"/>
    <cellStyle name="Rubrik 4 2" xfId="135" xr:uid="{00000000-0005-0000-0000-000081000000}"/>
    <cellStyle name="Rubrik 4 3" xfId="38" xr:uid="{00000000-0005-0000-0000-000082000000}"/>
    <cellStyle name="Rubrik 5" xfId="131" xr:uid="{00000000-0005-0000-0000-000083000000}"/>
    <cellStyle name="Rubrik 6" xfId="34" xr:uid="{00000000-0005-0000-0000-000084000000}"/>
    <cellStyle name="Selittävä teksti" xfId="88" xr:uid="{00000000-0005-0000-0000-000085000000}"/>
    <cellStyle name="Summa" xfId="187" xr:uid="{5E5ABDDD-CBDE-4C87-96F6-2CD93C14F933}"/>
    <cellStyle name="Summa 2" xfId="136" xr:uid="{00000000-0005-0000-0000-000086000000}"/>
    <cellStyle name="Summa 3" xfId="39" xr:uid="{00000000-0005-0000-0000-000087000000}"/>
    <cellStyle name="Syöttö" xfId="89" xr:uid="{00000000-0005-0000-0000-000088000000}"/>
    <cellStyle name="Tarkistussolu" xfId="90" xr:uid="{00000000-0005-0000-0000-000089000000}"/>
    <cellStyle name="Title" xfId="227" xr:uid="{54D9BECC-5612-4A77-ADAA-1265DE1ADA99}"/>
    <cellStyle name="Total" xfId="228" xr:uid="{18744556-C8C2-489A-A7CE-DB24683FBFB6}"/>
    <cellStyle name="Tulostus" xfId="91" xr:uid="{00000000-0005-0000-0000-00008A000000}"/>
    <cellStyle name="Tusental" xfId="230" builtinId="3"/>
    <cellStyle name="Tusental (0)_Blad1" xfId="92" xr:uid="{00000000-0005-0000-0000-00008B000000}"/>
    <cellStyle name="Utdata" xfId="188" xr:uid="{9E911164-7D41-4BC3-818D-22AFC4EA8BB7}"/>
    <cellStyle name="Utdata 2" xfId="137" xr:uid="{00000000-0005-0000-0000-00008C000000}"/>
    <cellStyle name="Utdata 3" xfId="40" xr:uid="{00000000-0005-0000-0000-00008D000000}"/>
    <cellStyle name="Valuta (0)_Blad1" xfId="93" xr:uid="{00000000-0005-0000-0000-00008E000000}"/>
    <cellStyle name="Varningstext" xfId="189" xr:uid="{7AB45F33-B430-46EC-BFEA-5C8C46C81193}"/>
    <cellStyle name="Varningstext 2" xfId="138" xr:uid="{00000000-0005-0000-0000-00008F000000}"/>
    <cellStyle name="Varningstext 3" xfId="41" xr:uid="{00000000-0005-0000-0000-000090000000}"/>
    <cellStyle name="Varoitusteksti" xfId="94" xr:uid="{00000000-0005-0000-0000-000091000000}"/>
    <cellStyle name="Warning Text" xfId="229" xr:uid="{544435D8-930F-4493-9015-A7544C995714}"/>
  </cellStyles>
  <dxfs count="0"/>
  <tableStyles count="1" defaultTableStyle="TableStyleMedium2" defaultPivotStyle="PivotStyleLight16">
    <tableStyle name="Invisible" pivot="0" table="0" count="0" xr9:uid="{B74842A2-6095-40C3-829D-424C0A2346BD}"/>
  </tableStyles>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Bonava Colours">
      <a:dk1>
        <a:sysClr val="windowText" lastClr="000000"/>
      </a:dk1>
      <a:lt1>
        <a:sysClr val="window" lastClr="FFFFFF"/>
      </a:lt1>
      <a:dk2>
        <a:srgbClr val="575756"/>
      </a:dk2>
      <a:lt2>
        <a:srgbClr val="FFFFFF"/>
      </a:lt2>
      <a:accent1>
        <a:srgbClr val="6EC2B3"/>
      </a:accent1>
      <a:accent2>
        <a:srgbClr val="013B2D"/>
      </a:accent2>
      <a:accent3>
        <a:srgbClr val="926446"/>
      </a:accent3>
      <a:accent4>
        <a:srgbClr val="940058"/>
      </a:accent4>
      <a:accent5>
        <a:srgbClr val="F8C7C8"/>
      </a:accent5>
      <a:accent6>
        <a:srgbClr val="FFF266"/>
      </a:accent6>
      <a:hlink>
        <a:srgbClr val="0563C1"/>
      </a:hlink>
      <a:folHlink>
        <a:srgbClr val="7C1C5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74838C4-8C92-4DD5-A286-198C202BEAED}">
  <we:reference id="WA200009404" version="1.0.0.8" store="Omex" storeType="OMEX"/>
  <we:alternateReferences>
    <we:reference id="WA200009404" version="1.0.0.8" store="WA200009404" storeType="OMEX"/>
  </we:alternateReferences>
  <we:properties>
    <we:property name="claude.fileId" value="&quot;c91e4acf-ef91-4a6a-8f59-060ff0f2b9d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E35F9-F0EF-4BC1-AEA7-E69F8608D4B2}">
  <dimension ref="A1:N130"/>
  <sheetViews>
    <sheetView tabSelected="1" topLeftCell="A91" workbookViewId="0">
      <selection activeCell="R34" sqref="R34"/>
    </sheetView>
  </sheetViews>
  <sheetFormatPr defaultRowHeight="15"/>
  <cols>
    <col min="1" max="1" width="64.7109375" style="1" customWidth="1"/>
    <col min="2" max="2" width="13.85546875" style="1" customWidth="1"/>
    <col min="3" max="10" width="12.28515625" style="1" bestFit="1" customWidth="1"/>
    <col min="11" max="14" width="10.85546875" style="1" bestFit="1" customWidth="1"/>
    <col min="15" max="15" width="12.28515625" style="1" bestFit="1" customWidth="1"/>
    <col min="16" max="16" width="14.7109375" style="1" bestFit="1" customWidth="1"/>
    <col min="17" max="16384" width="9.140625" style="1"/>
  </cols>
  <sheetData>
    <row r="1" spans="1:14">
      <c r="A1" s="2" t="s">
        <v>39</v>
      </c>
      <c r="B1" s="3"/>
      <c r="C1" s="3"/>
      <c r="D1" s="3"/>
      <c r="E1" s="3"/>
      <c r="F1" s="3"/>
      <c r="G1" s="3"/>
      <c r="H1" s="3"/>
      <c r="I1" s="3"/>
      <c r="J1" s="3"/>
      <c r="K1" s="3"/>
      <c r="L1" s="3"/>
      <c r="M1" s="3"/>
      <c r="N1" s="3"/>
    </row>
    <row r="2" spans="1:14">
      <c r="A2" s="3"/>
      <c r="B2" s="3"/>
      <c r="C2" s="3"/>
      <c r="D2" s="3"/>
      <c r="E2" s="3"/>
      <c r="F2" s="3"/>
      <c r="G2" s="3"/>
      <c r="H2" s="3"/>
      <c r="I2" s="3"/>
      <c r="J2" s="3"/>
      <c r="K2" s="3"/>
      <c r="L2" s="3"/>
      <c r="M2" s="3"/>
      <c r="N2" s="3"/>
    </row>
    <row r="3" spans="1:14">
      <c r="A3" s="2" t="s">
        <v>0</v>
      </c>
      <c r="B3" s="2"/>
      <c r="C3" s="2"/>
      <c r="D3" s="2"/>
      <c r="E3" s="2"/>
      <c r="F3" s="2"/>
      <c r="G3" s="3"/>
      <c r="H3" s="3"/>
      <c r="I3" s="3"/>
      <c r="J3" s="3"/>
      <c r="K3" s="3"/>
      <c r="L3" s="2"/>
      <c r="M3" s="2"/>
      <c r="N3" s="3"/>
    </row>
    <row r="4" spans="1:14">
      <c r="A4" s="3" t="s">
        <v>1</v>
      </c>
      <c r="B4" s="3"/>
      <c r="C4" s="3"/>
      <c r="D4" s="3"/>
      <c r="E4" s="3"/>
      <c r="F4" s="3"/>
      <c r="G4" s="3"/>
      <c r="H4" s="3"/>
      <c r="I4" s="3"/>
      <c r="J4" s="3"/>
      <c r="K4" s="3"/>
      <c r="L4" s="3"/>
      <c r="M4" s="3"/>
      <c r="N4" s="3"/>
    </row>
    <row r="5" spans="1:14" ht="30">
      <c r="A5" s="3"/>
      <c r="B5" s="19" t="s">
        <v>64</v>
      </c>
      <c r="C5" s="19" t="s">
        <v>65</v>
      </c>
      <c r="D5" s="19" t="s">
        <v>68</v>
      </c>
      <c r="E5" s="19" t="s">
        <v>43</v>
      </c>
      <c r="F5" s="19" t="s">
        <v>44</v>
      </c>
      <c r="G5" s="19" t="s">
        <v>45</v>
      </c>
      <c r="H5" s="19" t="s">
        <v>46</v>
      </c>
      <c r="I5" s="19" t="s">
        <v>47</v>
      </c>
      <c r="J5" s="19" t="s">
        <v>48</v>
      </c>
      <c r="K5" s="19" t="s">
        <v>49</v>
      </c>
      <c r="L5" s="19" t="s">
        <v>50</v>
      </c>
      <c r="M5" s="19" t="s">
        <v>51</v>
      </c>
      <c r="N5" s="19" t="s">
        <v>52</v>
      </c>
    </row>
    <row r="6" spans="1:14">
      <c r="A6" s="3" t="s">
        <v>2</v>
      </c>
      <c r="B6" s="18">
        <v>2925.8</v>
      </c>
      <c r="C6" s="18">
        <v>1485.9</v>
      </c>
      <c r="D6" s="18">
        <v>3250.2</v>
      </c>
      <c r="E6" s="18">
        <v>1439.9</v>
      </c>
      <c r="F6" s="16">
        <v>708.1</v>
      </c>
      <c r="G6" s="16">
        <v>731.8</v>
      </c>
      <c r="H6" s="16">
        <v>836.4</v>
      </c>
      <c r="I6" s="16">
        <v>324.39999999999998</v>
      </c>
      <c r="J6" s="15">
        <v>512</v>
      </c>
      <c r="K6" s="16">
        <v>332.3</v>
      </c>
      <c r="L6" s="16">
        <v>179.7</v>
      </c>
      <c r="M6" s="16">
        <v>93.9</v>
      </c>
      <c r="N6" s="16">
        <v>85.8</v>
      </c>
    </row>
    <row r="7" spans="1:14">
      <c r="A7" s="3" t="s">
        <v>3</v>
      </c>
      <c r="B7" s="15">
        <v>520.1</v>
      </c>
      <c r="C7" s="15">
        <v>265.10000000000002</v>
      </c>
      <c r="D7" s="15">
        <v>559</v>
      </c>
      <c r="E7" s="15">
        <v>255</v>
      </c>
      <c r="F7" s="16">
        <v>167.9</v>
      </c>
      <c r="G7" s="16">
        <v>87.1</v>
      </c>
      <c r="H7" s="16">
        <v>104.5</v>
      </c>
      <c r="I7" s="16">
        <v>38.9</v>
      </c>
      <c r="J7" s="16">
        <v>65.599999999999994</v>
      </c>
      <c r="K7" s="16">
        <v>17.5</v>
      </c>
      <c r="L7" s="16">
        <v>48.1</v>
      </c>
      <c r="M7" s="16">
        <v>29.9</v>
      </c>
      <c r="N7" s="16">
        <v>18.2</v>
      </c>
    </row>
    <row r="8" spans="1:14">
      <c r="A8" s="6" t="s">
        <v>4</v>
      </c>
      <c r="B8" s="17">
        <f t="shared" ref="B8:N8" si="0">B7/B6</f>
        <v>0.17776334677694988</v>
      </c>
      <c r="C8" s="17">
        <f t="shared" si="0"/>
        <v>0.1784103910088162</v>
      </c>
      <c r="D8" s="17">
        <f t="shared" si="0"/>
        <v>0.17198941603593626</v>
      </c>
      <c r="E8" s="17">
        <f t="shared" si="0"/>
        <v>0.17709563164108619</v>
      </c>
      <c r="F8" s="17">
        <f t="shared" si="0"/>
        <v>0.23711340206185566</v>
      </c>
      <c r="G8" s="17">
        <f t="shared" si="0"/>
        <v>0.11902159059852419</v>
      </c>
      <c r="H8" s="17">
        <f t="shared" si="0"/>
        <v>0.1249402199904352</v>
      </c>
      <c r="I8" s="17">
        <f t="shared" si="0"/>
        <v>0.11991368680641185</v>
      </c>
      <c r="J8" s="17">
        <f t="shared" si="0"/>
        <v>0.12812499999999999</v>
      </c>
      <c r="K8" s="17">
        <f t="shared" si="0"/>
        <v>5.266325609389106E-2</v>
      </c>
      <c r="L8" s="17">
        <f t="shared" si="0"/>
        <v>0.26766833611574847</v>
      </c>
      <c r="M8" s="17">
        <f t="shared" si="0"/>
        <v>0.31842385516506921</v>
      </c>
      <c r="N8" s="17">
        <f t="shared" si="0"/>
        <v>0.21212121212121213</v>
      </c>
    </row>
    <row r="9" spans="1:14">
      <c r="A9" s="3"/>
      <c r="B9" s="3"/>
      <c r="C9" s="3"/>
      <c r="D9" s="3"/>
      <c r="E9" s="3"/>
      <c r="F9" s="3"/>
      <c r="G9" s="3"/>
      <c r="H9" s="3"/>
      <c r="I9" s="3"/>
      <c r="J9" s="3"/>
      <c r="K9" s="3"/>
      <c r="L9" s="3"/>
      <c r="M9" s="3"/>
      <c r="N9" s="3"/>
    </row>
    <row r="10" spans="1:14">
      <c r="A10" s="2" t="s">
        <v>5</v>
      </c>
      <c r="B10" s="2"/>
      <c r="C10" s="2"/>
      <c r="D10" s="2"/>
      <c r="E10" s="2"/>
      <c r="F10" s="3"/>
      <c r="G10" s="3"/>
      <c r="H10" s="3"/>
      <c r="I10" s="3"/>
      <c r="J10" s="3"/>
      <c r="K10" s="3"/>
      <c r="L10" s="3"/>
      <c r="M10" s="3"/>
      <c r="N10" s="3"/>
    </row>
    <row r="11" spans="1:14">
      <c r="A11" s="3" t="s">
        <v>1</v>
      </c>
      <c r="B11" s="3"/>
      <c r="C11" s="3"/>
      <c r="D11" s="3"/>
      <c r="E11" s="3"/>
      <c r="F11" s="3"/>
      <c r="G11" s="3"/>
      <c r="H11" s="3"/>
      <c r="I11" s="3"/>
      <c r="J11" s="3"/>
      <c r="K11" s="3"/>
      <c r="L11" s="3"/>
      <c r="M11" s="3"/>
      <c r="N11" s="3"/>
    </row>
    <row r="12" spans="1:14" ht="30">
      <c r="A12" s="3"/>
      <c r="B12" s="19" t="str">
        <f t="shared" ref="B12:C12" si="1">+B5</f>
        <v>jan-sep
 2026</v>
      </c>
      <c r="C12" s="19" t="str">
        <f t="shared" si="1"/>
        <v>jul-sep
 2026</v>
      </c>
      <c r="D12" s="19" t="s">
        <v>68</v>
      </c>
      <c r="E12" s="19" t="str">
        <f>+E5</f>
        <v>jan-jun
 2026</v>
      </c>
      <c r="F12" s="19" t="str">
        <f t="shared" ref="F12:N12" si="2">F$5</f>
        <v>apr-jun
 2026</v>
      </c>
      <c r="G12" s="19" t="str">
        <f t="shared" si="2"/>
        <v>jan–mar
 2026</v>
      </c>
      <c r="H12" s="19" t="str">
        <f t="shared" si="2"/>
        <v>jan-dec
 2025</v>
      </c>
      <c r="I12" s="19" t="str">
        <f t="shared" si="2"/>
        <v>okt-dec
 2025</v>
      </c>
      <c r="J12" s="19" t="str">
        <f t="shared" si="2"/>
        <v>jan–sep
 2025</v>
      </c>
      <c r="K12" s="19" t="str">
        <f t="shared" si="2"/>
        <v>jul-sep
 2025</v>
      </c>
      <c r="L12" s="19" t="str">
        <f t="shared" si="2"/>
        <v>jan-jun
 2025</v>
      </c>
      <c r="M12" s="19" t="str">
        <f t="shared" si="2"/>
        <v>apr-jun
 2025</v>
      </c>
      <c r="N12" s="19" t="str">
        <f t="shared" si="2"/>
        <v>jan–mar
 2025</v>
      </c>
    </row>
    <row r="13" spans="1:14">
      <c r="A13" s="3" t="s">
        <v>2</v>
      </c>
      <c r="B13" s="18">
        <v>1993.6</v>
      </c>
      <c r="C13" s="18">
        <v>652.1</v>
      </c>
      <c r="D13" s="18">
        <v>2972.2</v>
      </c>
      <c r="E13" s="18">
        <v>1341.4</v>
      </c>
      <c r="F13" s="16">
        <v>872.6</v>
      </c>
      <c r="G13" s="16">
        <v>468.8</v>
      </c>
      <c r="H13" s="18">
        <v>2823.2</v>
      </c>
      <c r="I13" s="16">
        <v>978.6</v>
      </c>
      <c r="J13" s="18">
        <v>1844.6</v>
      </c>
      <c r="K13" s="16">
        <v>405</v>
      </c>
      <c r="L13" s="18">
        <v>1439.6</v>
      </c>
      <c r="M13" s="16">
        <v>928.1</v>
      </c>
      <c r="N13" s="16">
        <v>511.5</v>
      </c>
    </row>
    <row r="14" spans="1:14">
      <c r="A14" s="3" t="s">
        <v>3</v>
      </c>
      <c r="B14" s="16">
        <v>409.3</v>
      </c>
      <c r="C14" s="16">
        <v>141.1</v>
      </c>
      <c r="D14" s="16">
        <v>579.29999999999995</v>
      </c>
      <c r="E14" s="16">
        <v>268.2</v>
      </c>
      <c r="F14" s="16">
        <v>166.9</v>
      </c>
      <c r="G14" s="16">
        <v>101.3</v>
      </c>
      <c r="H14" s="16">
        <v>455.8</v>
      </c>
      <c r="I14" s="16">
        <v>170</v>
      </c>
      <c r="J14" s="15">
        <v>285.8</v>
      </c>
      <c r="K14" s="16">
        <v>77.599999999999994</v>
      </c>
      <c r="L14" s="16">
        <v>208.1</v>
      </c>
      <c r="M14" s="16">
        <v>115.9</v>
      </c>
      <c r="N14" s="16">
        <v>92.3</v>
      </c>
    </row>
    <row r="15" spans="1:14">
      <c r="A15" s="6" t="s">
        <v>4</v>
      </c>
      <c r="B15" s="17">
        <f t="shared" ref="B15:N15" si="3">B14/B13</f>
        <v>0.2053069823434992</v>
      </c>
      <c r="C15" s="17">
        <f t="shared" si="3"/>
        <v>0.21637785615703112</v>
      </c>
      <c r="D15" s="17">
        <f t="shared" si="3"/>
        <v>0.19490613013929076</v>
      </c>
      <c r="E15" s="17">
        <f t="shared" si="3"/>
        <v>0.19994036081705679</v>
      </c>
      <c r="F15" s="17">
        <f t="shared" si="3"/>
        <v>0.19126747650699061</v>
      </c>
      <c r="G15" s="17">
        <f t="shared" si="3"/>
        <v>0.21608361774744025</v>
      </c>
      <c r="H15" s="17">
        <f t="shared" si="3"/>
        <v>0.16144800226693115</v>
      </c>
      <c r="I15" s="17">
        <f t="shared" si="3"/>
        <v>0.17371755569180461</v>
      </c>
      <c r="J15" s="17">
        <f t="shared" si="3"/>
        <v>0.15493874010625611</v>
      </c>
      <c r="K15" s="17">
        <f t="shared" si="3"/>
        <v>0.19160493827160494</v>
      </c>
      <c r="L15" s="17">
        <f t="shared" si="3"/>
        <v>0.1445540427896638</v>
      </c>
      <c r="M15" s="17">
        <f t="shared" si="3"/>
        <v>0.12487878461372698</v>
      </c>
      <c r="N15" s="17">
        <f t="shared" si="3"/>
        <v>0.18044965786901271</v>
      </c>
    </row>
    <row r="16" spans="1:14">
      <c r="A16" s="3"/>
      <c r="B16" s="3"/>
      <c r="C16" s="3"/>
      <c r="D16" s="3"/>
      <c r="E16" s="3"/>
      <c r="F16" s="3"/>
      <c r="G16" s="3"/>
      <c r="H16" s="3"/>
      <c r="I16" s="3"/>
      <c r="J16" s="3"/>
      <c r="K16" s="3"/>
      <c r="L16" s="3"/>
      <c r="M16" s="3"/>
      <c r="N16" s="3"/>
    </row>
    <row r="17" spans="1:14">
      <c r="A17" s="3"/>
      <c r="B17" s="3"/>
      <c r="C17" s="3"/>
      <c r="D17" s="3"/>
      <c r="E17" s="3"/>
      <c r="F17" s="3"/>
      <c r="G17" s="3"/>
      <c r="H17" s="3"/>
      <c r="I17" s="3"/>
      <c r="J17" s="3"/>
      <c r="K17" s="3"/>
      <c r="L17" s="3"/>
      <c r="M17" s="3"/>
      <c r="N17" s="3"/>
    </row>
    <row r="18" spans="1:14">
      <c r="A18" s="2" t="s">
        <v>6</v>
      </c>
      <c r="B18" s="2"/>
      <c r="C18" s="2"/>
      <c r="D18" s="2"/>
      <c r="E18" s="2"/>
      <c r="F18" s="3"/>
      <c r="G18" s="3"/>
      <c r="H18" s="3"/>
      <c r="I18" s="3"/>
      <c r="J18" s="3"/>
      <c r="K18" s="3"/>
      <c r="L18" s="3"/>
      <c r="M18" s="3"/>
      <c r="N18" s="3"/>
    </row>
    <row r="19" spans="1:14" ht="30">
      <c r="A19" s="8" t="s">
        <v>7</v>
      </c>
      <c r="B19" s="8"/>
      <c r="C19" s="8"/>
      <c r="D19" s="8"/>
      <c r="E19" s="8"/>
      <c r="F19" s="3"/>
      <c r="G19" s="3"/>
      <c r="H19" s="3"/>
      <c r="I19" s="3"/>
      <c r="J19" s="3"/>
      <c r="K19" s="3"/>
      <c r="L19" s="3"/>
      <c r="M19" s="3"/>
      <c r="N19" s="3"/>
    </row>
    <row r="20" spans="1:14" ht="30">
      <c r="A20" s="3"/>
      <c r="B20" s="19" t="str">
        <f t="shared" ref="B20:C20" si="4">B12</f>
        <v>jan-sep
 2026</v>
      </c>
      <c r="C20" s="19" t="str">
        <f t="shared" si="4"/>
        <v>jul-sep
 2026</v>
      </c>
      <c r="D20" s="19" t="s">
        <v>68</v>
      </c>
      <c r="E20" s="19" t="str">
        <f>E12</f>
        <v>jan-jun
 2026</v>
      </c>
      <c r="F20" s="19" t="str">
        <f t="shared" ref="F20:N20" si="5">F$5</f>
        <v>apr-jun
 2026</v>
      </c>
      <c r="G20" s="19" t="str">
        <f t="shared" si="5"/>
        <v>jan–mar
 2026</v>
      </c>
      <c r="H20" s="19" t="str">
        <f t="shared" si="5"/>
        <v>jan-dec
 2025</v>
      </c>
      <c r="I20" s="19" t="str">
        <f t="shared" si="5"/>
        <v>okt-dec
 2025</v>
      </c>
      <c r="J20" s="19" t="str">
        <f t="shared" si="5"/>
        <v>jan–sep
 2025</v>
      </c>
      <c r="K20" s="19" t="str">
        <f t="shared" si="5"/>
        <v>jul-sep
 2025</v>
      </c>
      <c r="L20" s="19" t="str">
        <f t="shared" si="5"/>
        <v>jan-jun
 2025</v>
      </c>
      <c r="M20" s="19" t="str">
        <f t="shared" si="5"/>
        <v>apr-jun
 2025</v>
      </c>
      <c r="N20" s="19" t="str">
        <f t="shared" si="5"/>
        <v>jan–mar
 2025</v>
      </c>
    </row>
    <row r="21" spans="1:14">
      <c r="A21" s="3" t="s">
        <v>2</v>
      </c>
      <c r="B21" s="18">
        <f>+B6</f>
        <v>2925.8</v>
      </c>
      <c r="C21" s="18">
        <f>+C6</f>
        <v>1485.9</v>
      </c>
      <c r="D21" s="18">
        <v>3250.2</v>
      </c>
      <c r="E21" s="18">
        <f>E6</f>
        <v>1439.9</v>
      </c>
      <c r="F21" s="16">
        <f>F6</f>
        <v>708.1</v>
      </c>
      <c r="G21" s="16">
        <f>+G6</f>
        <v>731.8</v>
      </c>
      <c r="H21" s="16">
        <v>836.4</v>
      </c>
      <c r="I21" s="16">
        <f>I6</f>
        <v>324.39999999999998</v>
      </c>
      <c r="J21" s="16">
        <f>+J6</f>
        <v>512</v>
      </c>
      <c r="K21" s="16">
        <f>+K6</f>
        <v>332.3</v>
      </c>
      <c r="L21" s="16">
        <f>+L6</f>
        <v>179.7</v>
      </c>
      <c r="M21" s="16">
        <f>+M6</f>
        <v>93.9</v>
      </c>
      <c r="N21" s="16">
        <f>+N6</f>
        <v>85.8</v>
      </c>
    </row>
    <row r="22" spans="1:14">
      <c r="A22" s="8" t="s">
        <v>61</v>
      </c>
      <c r="B22" s="15">
        <v>374.1</v>
      </c>
      <c r="C22" s="15">
        <v>210.1</v>
      </c>
      <c r="D22" s="15">
        <v>376.6</v>
      </c>
      <c r="E22" s="15">
        <v>164</v>
      </c>
      <c r="F22" s="16">
        <v>114.2</v>
      </c>
      <c r="G22" s="16">
        <v>49.8</v>
      </c>
      <c r="H22" s="16">
        <v>-91.7</v>
      </c>
      <c r="I22" s="16">
        <v>2.5</v>
      </c>
      <c r="J22" s="16">
        <v>-94.2</v>
      </c>
      <c r="K22" s="16">
        <v>-14.4</v>
      </c>
      <c r="L22" s="16">
        <v>-79.8</v>
      </c>
      <c r="M22" s="16">
        <v>-27.2</v>
      </c>
      <c r="N22" s="16">
        <v>-52.6</v>
      </c>
    </row>
    <row r="23" spans="1:14">
      <c r="A23" s="6" t="s">
        <v>41</v>
      </c>
      <c r="B23" s="17">
        <f t="shared" ref="B23:N23" si="6">B22/B21</f>
        <v>0.12786246496684667</v>
      </c>
      <c r="C23" s="17">
        <f t="shared" si="6"/>
        <v>0.14139578706507838</v>
      </c>
      <c r="D23" s="17">
        <f t="shared" si="6"/>
        <v>0.11586979262814598</v>
      </c>
      <c r="E23" s="17">
        <f t="shared" si="6"/>
        <v>0.11389679838877699</v>
      </c>
      <c r="F23" s="17">
        <f t="shared" si="6"/>
        <v>0.16127665583957068</v>
      </c>
      <c r="G23" s="17">
        <f t="shared" si="6"/>
        <v>6.8051380158513253E-2</v>
      </c>
      <c r="H23" s="17">
        <f t="shared" si="6"/>
        <v>-0.10963653754184602</v>
      </c>
      <c r="I23" s="17">
        <f t="shared" si="6"/>
        <v>7.7065351418002474E-3</v>
      </c>
      <c r="J23" s="17">
        <f t="shared" si="6"/>
        <v>-0.18398437500000001</v>
      </c>
      <c r="K23" s="17">
        <f t="shared" si="6"/>
        <v>-4.3334336442973215E-2</v>
      </c>
      <c r="L23" s="17">
        <f t="shared" si="6"/>
        <v>-0.44407345575959933</v>
      </c>
      <c r="M23" s="17">
        <f t="shared" si="6"/>
        <v>-0.28966986155484553</v>
      </c>
      <c r="N23" s="17">
        <f t="shared" si="6"/>
        <v>-0.61305361305361306</v>
      </c>
    </row>
    <row r="24" spans="1:14">
      <c r="A24" s="3"/>
      <c r="B24" s="3"/>
      <c r="C24" s="3"/>
      <c r="D24" s="3"/>
      <c r="E24" s="3"/>
      <c r="F24" s="3"/>
      <c r="G24" s="3"/>
      <c r="H24" s="3"/>
      <c r="I24" s="3"/>
      <c r="J24" s="3"/>
      <c r="K24" s="3"/>
      <c r="L24" s="3"/>
      <c r="M24" s="3"/>
      <c r="N24" s="3"/>
    </row>
    <row r="25" spans="1:14">
      <c r="A25" s="2" t="s">
        <v>8</v>
      </c>
      <c r="B25" s="3"/>
      <c r="C25" s="3"/>
      <c r="D25" s="3"/>
      <c r="E25" s="3"/>
      <c r="F25" s="3"/>
      <c r="G25" s="3"/>
      <c r="H25" s="3"/>
      <c r="I25" s="3"/>
      <c r="J25" s="3"/>
      <c r="K25" s="3"/>
      <c r="L25" s="3"/>
      <c r="M25" s="3"/>
      <c r="N25" s="3"/>
    </row>
    <row r="26" spans="1:14" ht="30">
      <c r="A26" s="8" t="s">
        <v>7</v>
      </c>
      <c r="B26" s="3"/>
      <c r="C26" s="3"/>
      <c r="D26" s="3"/>
      <c r="E26" s="3"/>
      <c r="F26" s="3"/>
      <c r="G26" s="3"/>
      <c r="H26" s="3"/>
      <c r="I26" s="3"/>
      <c r="J26" s="3"/>
      <c r="K26" s="3"/>
      <c r="L26" s="3"/>
      <c r="M26" s="3"/>
      <c r="N26" s="3"/>
    </row>
    <row r="27" spans="1:14" ht="30">
      <c r="A27" s="3"/>
      <c r="B27" s="19" t="str">
        <f t="shared" ref="B27:N27" si="7">B$5</f>
        <v>jan-sep
 2026</v>
      </c>
      <c r="C27" s="19" t="str">
        <f t="shared" si="7"/>
        <v>jul-sep
 2026</v>
      </c>
      <c r="D27" s="19" t="s">
        <v>68</v>
      </c>
      <c r="E27" s="19" t="str">
        <f t="shared" si="7"/>
        <v>jan-jun
 2026</v>
      </c>
      <c r="F27" s="19" t="str">
        <f t="shared" si="7"/>
        <v>apr-jun
 2026</v>
      </c>
      <c r="G27" s="19" t="str">
        <f t="shared" si="7"/>
        <v>jan–mar
 2026</v>
      </c>
      <c r="H27" s="19" t="str">
        <f t="shared" si="7"/>
        <v>jan-dec
 2025</v>
      </c>
      <c r="I27" s="19" t="str">
        <f t="shared" si="7"/>
        <v>okt-dec
 2025</v>
      </c>
      <c r="J27" s="19" t="str">
        <f t="shared" si="7"/>
        <v>jan–sep
 2025</v>
      </c>
      <c r="K27" s="19" t="str">
        <f t="shared" si="7"/>
        <v>jul-sep
 2025</v>
      </c>
      <c r="L27" s="19" t="str">
        <f t="shared" si="7"/>
        <v>jan-jun
 2025</v>
      </c>
      <c r="M27" s="19" t="str">
        <f t="shared" si="7"/>
        <v>apr-jun
 2025</v>
      </c>
      <c r="N27" s="19" t="str">
        <f t="shared" si="7"/>
        <v>jan–mar
 2025</v>
      </c>
    </row>
    <row r="28" spans="1:14">
      <c r="A28" s="3" t="s">
        <v>2</v>
      </c>
      <c r="B28" s="18">
        <f>+B13</f>
        <v>1993.6</v>
      </c>
      <c r="C28" s="18">
        <f>+C13</f>
        <v>652.1</v>
      </c>
      <c r="D28" s="18">
        <v>2972.2</v>
      </c>
      <c r="E28" s="18">
        <f>E13</f>
        <v>1341.4</v>
      </c>
      <c r="F28" s="16">
        <f>F13</f>
        <v>872.6</v>
      </c>
      <c r="G28" s="16">
        <f>+G13</f>
        <v>468.8</v>
      </c>
      <c r="H28" s="18">
        <v>2823.2</v>
      </c>
      <c r="I28" s="16">
        <f>I13</f>
        <v>978.6</v>
      </c>
      <c r="J28" s="18">
        <f>+J13</f>
        <v>1844.6</v>
      </c>
      <c r="K28" s="16">
        <f>+K13</f>
        <v>405</v>
      </c>
      <c r="L28" s="18">
        <f>L13</f>
        <v>1439.6</v>
      </c>
      <c r="M28" s="16">
        <f>M13</f>
        <v>928.1</v>
      </c>
      <c r="N28" s="16">
        <v>511.5</v>
      </c>
    </row>
    <row r="29" spans="1:14">
      <c r="A29" s="8" t="s">
        <v>61</v>
      </c>
      <c r="B29" s="15">
        <v>266.5</v>
      </c>
      <c r="C29" s="15">
        <v>91.1</v>
      </c>
      <c r="D29" s="15">
        <v>395.1</v>
      </c>
      <c r="E29" s="15">
        <v>175.4</v>
      </c>
      <c r="F29" s="16">
        <v>112.2</v>
      </c>
      <c r="G29" s="16">
        <v>63.2</v>
      </c>
      <c r="H29" s="16">
        <v>244</v>
      </c>
      <c r="I29" s="16">
        <v>128.69999999999999</v>
      </c>
      <c r="J29" s="16">
        <v>115.3</v>
      </c>
      <c r="K29" s="16">
        <v>30.4</v>
      </c>
      <c r="L29" s="16">
        <v>84.8</v>
      </c>
      <c r="M29" s="16">
        <v>54.6</v>
      </c>
      <c r="N29" s="16">
        <v>30.3</v>
      </c>
    </row>
    <row r="30" spans="1:14">
      <c r="A30" s="6" t="s">
        <v>41</v>
      </c>
      <c r="B30" s="17">
        <f t="shared" ref="B30:N30" si="8">B29/B28</f>
        <v>0.13367776886035312</v>
      </c>
      <c r="C30" s="17">
        <f t="shared" si="8"/>
        <v>0.1397024996166232</v>
      </c>
      <c r="D30" s="17">
        <f t="shared" si="8"/>
        <v>0.13293183500437389</v>
      </c>
      <c r="E30" s="17">
        <f t="shared" si="8"/>
        <v>0.13075890860295214</v>
      </c>
      <c r="F30" s="17">
        <f t="shared" si="8"/>
        <v>0.12858125143250057</v>
      </c>
      <c r="G30" s="17">
        <f t="shared" si="8"/>
        <v>0.1348122866894198</v>
      </c>
      <c r="H30" s="17">
        <f t="shared" si="8"/>
        <v>8.6426749787475207E-2</v>
      </c>
      <c r="I30" s="17">
        <f t="shared" si="8"/>
        <v>0.13151440833844266</v>
      </c>
      <c r="J30" s="17">
        <f t="shared" si="8"/>
        <v>6.2506776536918579E-2</v>
      </c>
      <c r="K30" s="17">
        <f t="shared" si="8"/>
        <v>7.5061728395061728E-2</v>
      </c>
      <c r="L30" s="17">
        <f t="shared" si="8"/>
        <v>5.8905251458738539E-2</v>
      </c>
      <c r="M30" s="17">
        <f t="shared" si="8"/>
        <v>5.8829867471177674E-2</v>
      </c>
      <c r="N30" s="17">
        <f t="shared" si="8"/>
        <v>5.92375366568915E-2</v>
      </c>
    </row>
    <row r="31" spans="1:14">
      <c r="A31" s="3"/>
      <c r="B31" s="3"/>
      <c r="C31" s="3"/>
      <c r="D31" s="3"/>
      <c r="E31" s="3"/>
      <c r="F31" s="3"/>
      <c r="G31" s="3"/>
      <c r="H31" s="3"/>
      <c r="I31" s="3"/>
      <c r="J31" s="3"/>
      <c r="K31" s="3"/>
      <c r="L31" s="3"/>
      <c r="M31" s="3"/>
      <c r="N31" s="3"/>
    </row>
    <row r="32" spans="1:14">
      <c r="A32" s="3"/>
      <c r="B32" s="3"/>
      <c r="C32" s="3"/>
      <c r="D32" s="3"/>
      <c r="E32" s="3"/>
      <c r="F32" s="3"/>
      <c r="G32" s="3"/>
      <c r="H32" s="3"/>
      <c r="I32" s="3"/>
      <c r="J32" s="3"/>
      <c r="K32" s="3"/>
      <c r="L32" s="3"/>
      <c r="M32" s="3"/>
      <c r="N32" s="3"/>
    </row>
    <row r="33" spans="1:14">
      <c r="A33" s="2" t="s">
        <v>9</v>
      </c>
      <c r="B33" s="3"/>
      <c r="C33" s="3"/>
      <c r="D33" s="3"/>
      <c r="E33" s="3"/>
      <c r="F33" s="3"/>
      <c r="G33" s="3"/>
      <c r="H33" s="3"/>
      <c r="I33" s="3"/>
      <c r="J33" s="3"/>
      <c r="K33" s="3"/>
      <c r="L33" s="3"/>
      <c r="M33" s="3"/>
      <c r="N33" s="3"/>
    </row>
    <row r="34" spans="1:14" ht="60">
      <c r="A34" s="8" t="s">
        <v>40</v>
      </c>
      <c r="B34" s="3"/>
      <c r="C34" s="3"/>
      <c r="D34" s="3"/>
      <c r="E34" s="3"/>
      <c r="F34" s="3"/>
      <c r="G34" s="3"/>
      <c r="H34" s="3"/>
      <c r="I34" s="3"/>
      <c r="J34" s="3"/>
      <c r="K34" s="3"/>
      <c r="L34" s="3"/>
      <c r="M34" s="3"/>
      <c r="N34" s="3"/>
    </row>
    <row r="35" spans="1:14" ht="27" customHeight="1">
      <c r="A35" s="3"/>
      <c r="B35" s="20" t="str">
        <f t="shared" ref="B35:N35" si="9">B$5</f>
        <v>jan-sep
 2026</v>
      </c>
      <c r="C35" s="20" t="str">
        <f t="shared" si="9"/>
        <v>jul-sep
 2026</v>
      </c>
      <c r="D35" s="20" t="s">
        <v>68</v>
      </c>
      <c r="E35" s="20" t="str">
        <f t="shared" si="9"/>
        <v>jan-jun
 2026</v>
      </c>
      <c r="F35" s="20" t="str">
        <f t="shared" si="9"/>
        <v>apr-jun
 2026</v>
      </c>
      <c r="G35" s="20" t="str">
        <f t="shared" si="9"/>
        <v>jan–mar
 2026</v>
      </c>
      <c r="H35" s="20" t="str">
        <f t="shared" si="9"/>
        <v>jan-dec
 2025</v>
      </c>
      <c r="I35" s="20" t="str">
        <f t="shared" si="9"/>
        <v>okt-dec
 2025</v>
      </c>
      <c r="J35" s="20" t="str">
        <f t="shared" si="9"/>
        <v>jan–sep
 2025</v>
      </c>
      <c r="K35" s="20" t="str">
        <f t="shared" si="9"/>
        <v>jul-sep
 2025</v>
      </c>
      <c r="L35" s="20" t="str">
        <f t="shared" si="9"/>
        <v>jan-jun
 2025</v>
      </c>
      <c r="M35" s="20" t="str">
        <f t="shared" si="9"/>
        <v>apr-jun
 2025</v>
      </c>
      <c r="N35" s="20" t="str">
        <f t="shared" si="9"/>
        <v>jan–mar
 2025</v>
      </c>
    </row>
    <row r="36" spans="1:14">
      <c r="A36" s="3" t="s">
        <v>26</v>
      </c>
      <c r="B36" s="16">
        <v>359.9</v>
      </c>
      <c r="C36" s="16">
        <v>221.2</v>
      </c>
      <c r="D36" s="16">
        <v>352.9</v>
      </c>
      <c r="E36" s="16">
        <v>138.80000000000001</v>
      </c>
      <c r="F36" s="16">
        <v>87.7</v>
      </c>
      <c r="G36" s="16">
        <v>51.1</v>
      </c>
      <c r="H36" s="16">
        <v>-112.5</v>
      </c>
      <c r="I36" s="15">
        <v>-7</v>
      </c>
      <c r="J36" s="16">
        <v>-105.5</v>
      </c>
      <c r="K36" s="16">
        <v>-13.9</v>
      </c>
      <c r="L36" s="16">
        <v>-91.6</v>
      </c>
      <c r="M36" s="16">
        <v>-23.6</v>
      </c>
      <c r="N36" s="15">
        <v>-68</v>
      </c>
    </row>
    <row r="37" spans="1:14">
      <c r="A37" s="8" t="s">
        <v>62</v>
      </c>
      <c r="B37" s="16">
        <v>65.7</v>
      </c>
      <c r="C37" s="16">
        <v>21.95</v>
      </c>
      <c r="D37" s="15">
        <v>87.6</v>
      </c>
      <c r="E37" s="16">
        <v>43.8</v>
      </c>
      <c r="F37" s="16">
        <v>21.8</v>
      </c>
      <c r="G37" s="15">
        <v>21.951692000000001</v>
      </c>
      <c r="H37" s="16">
        <v>87.6</v>
      </c>
      <c r="I37" s="16">
        <v>21.8</v>
      </c>
      <c r="J37" s="16">
        <v>43.8</v>
      </c>
      <c r="K37" s="16">
        <v>21.8</v>
      </c>
      <c r="L37" s="16">
        <v>43.8</v>
      </c>
      <c r="M37" s="16">
        <v>21.9</v>
      </c>
      <c r="N37" s="16">
        <v>0</v>
      </c>
    </row>
    <row r="38" spans="1:14">
      <c r="A38" s="3" t="s">
        <v>11</v>
      </c>
      <c r="B38" s="23">
        <v>103270732</v>
      </c>
      <c r="C38" s="23">
        <v>102696244</v>
      </c>
      <c r="D38" s="30">
        <v>103347956</v>
      </c>
      <c r="E38" s="23">
        <v>103535685</v>
      </c>
      <c r="F38" s="23">
        <v>103487335</v>
      </c>
      <c r="G38" s="23">
        <v>103570025</v>
      </c>
      <c r="H38" s="23">
        <v>103570025</v>
      </c>
      <c r="I38" s="23">
        <v>103570025</v>
      </c>
      <c r="J38" s="23">
        <v>103570025</v>
      </c>
      <c r="K38" s="23">
        <v>103570025</v>
      </c>
      <c r="L38" s="23">
        <v>103570025</v>
      </c>
      <c r="M38" s="23">
        <v>102911500</v>
      </c>
      <c r="N38" s="23">
        <v>103570025</v>
      </c>
    </row>
    <row r="39" spans="1:14">
      <c r="A39" s="6" t="s">
        <v>12</v>
      </c>
      <c r="B39" s="22">
        <f>(B36-B37)*1000000/B38</f>
        <v>2.8488226460910533</v>
      </c>
      <c r="C39" s="22">
        <f t="shared" ref="C39:N39" si="10">(C36-C37)*1000000/C38</f>
        <v>1.9401878027788435</v>
      </c>
      <c r="D39" s="22">
        <f t="shared" si="10"/>
        <v>2.5670560915592753</v>
      </c>
      <c r="E39" s="22">
        <f t="shared" si="10"/>
        <v>0.91755803808126657</v>
      </c>
      <c r="F39" s="22">
        <f t="shared" si="10"/>
        <v>0.63679289837737152</v>
      </c>
      <c r="G39" s="22">
        <f t="shared" si="10"/>
        <v>0.28143575325003545</v>
      </c>
      <c r="H39" s="22">
        <f t="shared" si="10"/>
        <v>-1.9320261822858495</v>
      </c>
      <c r="I39" s="22">
        <f t="shared" si="10"/>
        <v>-0.27807273388222126</v>
      </c>
      <c r="J39" s="22">
        <f t="shared" si="10"/>
        <v>-1.4415367766880427</v>
      </c>
      <c r="K39" s="22">
        <f t="shared" si="10"/>
        <v>-0.34469432637483671</v>
      </c>
      <c r="L39" s="22">
        <f t="shared" si="10"/>
        <v>-1.3073280613768314</v>
      </c>
      <c r="M39" s="22">
        <f t="shared" si="10"/>
        <v>-0.4421274590303319</v>
      </c>
      <c r="N39" s="22">
        <f t="shared" si="10"/>
        <v>-0.65656062166635565</v>
      </c>
    </row>
    <row r="40" spans="1:14">
      <c r="A40" s="3"/>
      <c r="B40" s="3"/>
      <c r="C40" s="3"/>
      <c r="D40" s="3"/>
      <c r="E40" s="3"/>
      <c r="F40" s="3"/>
      <c r="G40" s="3"/>
      <c r="H40" s="3"/>
      <c r="I40" s="3"/>
      <c r="J40" s="3"/>
      <c r="K40" s="3"/>
      <c r="L40" s="3"/>
      <c r="M40" s="3"/>
      <c r="N40" s="3"/>
    </row>
    <row r="41" spans="1:14">
      <c r="A41" s="2" t="s">
        <v>13</v>
      </c>
      <c r="B41" s="3"/>
      <c r="C41" s="3"/>
      <c r="D41" s="3"/>
      <c r="E41" s="3"/>
      <c r="F41" s="3"/>
      <c r="G41" s="3"/>
      <c r="H41" s="3"/>
      <c r="I41" s="3"/>
      <c r="J41" s="3"/>
      <c r="K41" s="3"/>
      <c r="L41" s="3"/>
      <c r="M41" s="3"/>
      <c r="N41" s="3"/>
    </row>
    <row r="42" spans="1:14" ht="60">
      <c r="A42" s="8" t="s">
        <v>40</v>
      </c>
      <c r="B42" s="3"/>
      <c r="C42" s="3"/>
      <c r="D42" s="3"/>
      <c r="E42" s="3"/>
      <c r="F42" s="3"/>
      <c r="G42" s="3"/>
      <c r="H42" s="3"/>
      <c r="I42" s="3"/>
      <c r="J42" s="3"/>
      <c r="K42" s="3"/>
      <c r="L42" s="3"/>
      <c r="M42" s="3"/>
      <c r="N42" s="3"/>
    </row>
    <row r="43" spans="1:14" ht="29.25" customHeight="1">
      <c r="A43" s="3"/>
      <c r="B43" s="20" t="str">
        <f t="shared" ref="B43:N43" si="11">B$5</f>
        <v>jan-sep
 2026</v>
      </c>
      <c r="C43" s="20" t="str">
        <f t="shared" si="11"/>
        <v>jul-sep
 2026</v>
      </c>
      <c r="D43" s="20" t="s">
        <v>68</v>
      </c>
      <c r="E43" s="20" t="str">
        <f t="shared" si="11"/>
        <v>jan-jun
 2026</v>
      </c>
      <c r="F43" s="20" t="str">
        <f t="shared" si="11"/>
        <v>apr-jun
 2026</v>
      </c>
      <c r="G43" s="20" t="str">
        <f t="shared" si="11"/>
        <v>jan–mar
 2026</v>
      </c>
      <c r="H43" s="20" t="str">
        <f t="shared" si="11"/>
        <v>jan-dec
 2025</v>
      </c>
      <c r="I43" s="20" t="str">
        <f t="shared" si="11"/>
        <v>okt-dec
 2025</v>
      </c>
      <c r="J43" s="20" t="str">
        <f t="shared" si="11"/>
        <v>jan–sep
 2025</v>
      </c>
      <c r="K43" s="20" t="str">
        <f t="shared" si="11"/>
        <v>jul-sep
 2025</v>
      </c>
      <c r="L43" s="20" t="str">
        <f t="shared" si="11"/>
        <v>jan-jun
 2025</v>
      </c>
      <c r="M43" s="20" t="str">
        <f t="shared" si="11"/>
        <v>apr-jun
 2025</v>
      </c>
      <c r="N43" s="20" t="str">
        <f t="shared" si="11"/>
        <v>jan–mar
 2025</v>
      </c>
    </row>
    <row r="44" spans="1:14">
      <c r="A44" s="3" t="s">
        <v>10</v>
      </c>
      <c r="B44" s="5">
        <v>239.3</v>
      </c>
      <c r="C44" s="5">
        <v>93.8</v>
      </c>
      <c r="D44" s="5">
        <v>375.2</v>
      </c>
      <c r="E44" s="5">
        <v>145.84200000000001</v>
      </c>
      <c r="F44" s="5">
        <v>84.8</v>
      </c>
      <c r="G44" s="5">
        <v>60.8</v>
      </c>
      <c r="H44" s="5">
        <v>239.9</v>
      </c>
      <c r="I44" s="5">
        <v>135.9</v>
      </c>
      <c r="J44" s="5">
        <v>104</v>
      </c>
      <c r="K44" s="5">
        <v>30.8</v>
      </c>
      <c r="L44" s="5">
        <v>73.099999999999994</v>
      </c>
      <c r="M44" s="5">
        <v>58.2</v>
      </c>
      <c r="N44" s="3">
        <v>15</v>
      </c>
    </row>
    <row r="45" spans="1:14">
      <c r="A45" s="8" t="s">
        <v>62</v>
      </c>
      <c r="B45" s="15">
        <v>65.599999999999994</v>
      </c>
      <c r="C45" s="15">
        <v>21.8</v>
      </c>
      <c r="D45" s="15">
        <v>87.6</v>
      </c>
      <c r="E45" s="15">
        <v>43.786000000000001</v>
      </c>
      <c r="F45" s="16">
        <v>21.8</v>
      </c>
      <c r="G45" s="15">
        <v>21.951692000000001</v>
      </c>
      <c r="H45" s="16">
        <v>87.6</v>
      </c>
      <c r="I45" s="16">
        <v>21.8</v>
      </c>
      <c r="J45" s="16">
        <v>43.8</v>
      </c>
      <c r="K45" s="16">
        <v>21.8</v>
      </c>
      <c r="L45" s="16">
        <v>43.8</v>
      </c>
      <c r="M45" s="16">
        <v>21.9</v>
      </c>
      <c r="N45" s="16">
        <v>21.9</v>
      </c>
    </row>
    <row r="46" spans="1:14" ht="12" customHeight="1">
      <c r="A46" s="3" t="s">
        <v>11</v>
      </c>
      <c r="B46" s="23">
        <v>103270732</v>
      </c>
      <c r="C46" s="23">
        <v>102696244</v>
      </c>
      <c r="D46" s="23">
        <v>103347956</v>
      </c>
      <c r="E46" s="23">
        <v>103535685</v>
      </c>
      <c r="F46" s="23">
        <v>103487335</v>
      </c>
      <c r="G46" s="23">
        <v>103570025</v>
      </c>
      <c r="H46" s="23">
        <v>103570025</v>
      </c>
      <c r="I46" s="23">
        <v>103570025</v>
      </c>
      <c r="J46" s="23">
        <v>103570025</v>
      </c>
      <c r="K46" s="23">
        <v>103570025</v>
      </c>
      <c r="L46" s="23">
        <v>103570025</v>
      </c>
      <c r="M46" s="23">
        <v>102911500</v>
      </c>
      <c r="N46" s="23">
        <v>103570025</v>
      </c>
    </row>
    <row r="47" spans="1:14">
      <c r="A47" s="6" t="s">
        <v>12</v>
      </c>
      <c r="B47" s="24">
        <f t="shared" ref="B47:C47" si="12">(B44-B45)*1000000/B46</f>
        <v>1.6819867220462814</v>
      </c>
      <c r="C47" s="24">
        <f>(C44-C45)*1000000/C46</f>
        <v>0.70109672170678417</v>
      </c>
      <c r="D47" s="24">
        <f>(D44-D45)*1000000/D46</f>
        <v>2.7828320087917366</v>
      </c>
      <c r="E47" s="24">
        <f>(E44-E45)*1000000/E46</f>
        <v>0.98570845404654461</v>
      </c>
      <c r="F47" s="24">
        <f t="shared" ref="F47:N47" si="13">(F44-F45)*1000000/F46</f>
        <v>0.60877014564149323</v>
      </c>
      <c r="G47" s="24">
        <f t="shared" si="13"/>
        <v>0.37509219487008905</v>
      </c>
      <c r="H47" s="24">
        <f t="shared" si="13"/>
        <v>1.4705026864674406</v>
      </c>
      <c r="I47" s="24">
        <f t="shared" si="13"/>
        <v>1.1016701019431059</v>
      </c>
      <c r="J47" s="24">
        <f t="shared" si="13"/>
        <v>0.58124925623992074</v>
      </c>
      <c r="K47" s="24">
        <f t="shared" si="13"/>
        <v>8.6897729338194132E-2</v>
      </c>
      <c r="L47" s="24">
        <f t="shared" si="13"/>
        <v>0.28290038551212088</v>
      </c>
      <c r="M47" s="24">
        <f t="shared" si="13"/>
        <v>0.35273025852310003</v>
      </c>
      <c r="N47" s="24">
        <f t="shared" si="13"/>
        <v>-6.6621592492615483E-2</v>
      </c>
    </row>
    <row r="48" spans="1:14">
      <c r="A48" s="3"/>
      <c r="B48" s="3"/>
      <c r="C48" s="3"/>
      <c r="D48" s="3"/>
      <c r="E48" s="3"/>
      <c r="F48" s="3"/>
      <c r="G48" s="3"/>
      <c r="H48" s="3"/>
      <c r="I48" s="3"/>
      <c r="J48" s="3"/>
      <c r="K48" s="3"/>
      <c r="L48" s="3"/>
      <c r="M48" s="3"/>
      <c r="N48" s="3"/>
    </row>
    <row r="49" spans="1:14">
      <c r="A49" s="3"/>
      <c r="B49" s="3"/>
      <c r="C49" s="3"/>
      <c r="D49" s="3"/>
      <c r="E49" s="3"/>
      <c r="F49" s="3"/>
      <c r="G49" s="3"/>
      <c r="H49" s="3"/>
      <c r="I49" s="3"/>
      <c r="J49" s="3"/>
      <c r="K49" s="3"/>
      <c r="L49" s="3"/>
      <c r="M49" s="3"/>
      <c r="N49" s="3"/>
    </row>
    <row r="50" spans="1:14">
      <c r="A50" s="3"/>
      <c r="B50" s="3"/>
      <c r="C50" s="3"/>
      <c r="D50" s="3"/>
      <c r="E50" s="3"/>
      <c r="F50" s="3"/>
      <c r="G50" s="3"/>
      <c r="H50" s="3"/>
      <c r="I50" s="3"/>
      <c r="J50" s="3"/>
      <c r="K50" s="3"/>
      <c r="L50" s="3"/>
      <c r="M50" s="3"/>
      <c r="N50" s="3"/>
    </row>
    <row r="51" spans="1:14">
      <c r="A51" s="2" t="s">
        <v>14</v>
      </c>
      <c r="B51" s="3"/>
      <c r="C51" s="3"/>
      <c r="D51" s="3"/>
      <c r="E51" s="3"/>
      <c r="F51" s="3"/>
      <c r="G51" s="3"/>
      <c r="H51" s="3"/>
      <c r="I51" s="3"/>
      <c r="J51" s="3"/>
      <c r="K51" s="3"/>
      <c r="L51" s="3"/>
      <c r="M51" s="3"/>
      <c r="N51" s="3"/>
    </row>
    <row r="52" spans="1:14" ht="30.75" customHeight="1">
      <c r="A52" s="3" t="s">
        <v>15</v>
      </c>
      <c r="B52" s="3"/>
      <c r="C52" s="3"/>
      <c r="D52" s="3"/>
      <c r="E52" s="3"/>
      <c r="F52" s="3"/>
      <c r="G52" s="3"/>
      <c r="H52" s="3"/>
      <c r="I52" s="3"/>
      <c r="J52" s="3"/>
      <c r="K52" s="3"/>
      <c r="L52" s="3"/>
      <c r="M52" s="3"/>
      <c r="N52" s="3"/>
    </row>
    <row r="53" spans="1:14" ht="30" customHeight="1">
      <c r="A53" s="3"/>
      <c r="B53" s="20" t="str">
        <f t="shared" ref="B53:C53" si="14">B$5</f>
        <v>jan-sep
 2026</v>
      </c>
      <c r="C53" s="20" t="str">
        <f t="shared" si="14"/>
        <v>jul-sep
 2026</v>
      </c>
      <c r="D53" s="20" t="s">
        <v>68</v>
      </c>
      <c r="E53" s="20" t="str">
        <f>E$5</f>
        <v>jan-jun
 2026</v>
      </c>
      <c r="F53" s="20" t="str">
        <f t="shared" ref="F53:N53" si="15">F$5</f>
        <v>apr-jun
 2026</v>
      </c>
      <c r="G53" s="20" t="str">
        <f t="shared" si="15"/>
        <v>jan–mar
 2026</v>
      </c>
      <c r="H53" s="20" t="str">
        <f t="shared" si="15"/>
        <v>jan-dec
 2025</v>
      </c>
      <c r="I53" s="20" t="str">
        <f t="shared" si="15"/>
        <v>okt-dec
 2025</v>
      </c>
      <c r="J53" s="20" t="str">
        <f t="shared" si="15"/>
        <v>jan–sep
 2025</v>
      </c>
      <c r="K53" s="20" t="str">
        <f t="shared" si="15"/>
        <v>jul-sep
 2025</v>
      </c>
      <c r="L53" s="20" t="str">
        <f t="shared" si="15"/>
        <v>jan-jun
 2025</v>
      </c>
      <c r="M53" s="20" t="str">
        <f t="shared" si="15"/>
        <v>apr-jun
 2025</v>
      </c>
      <c r="N53" s="20" t="str">
        <f t="shared" si="15"/>
        <v>jan–mar
 2025</v>
      </c>
    </row>
    <row r="54" spans="1:14">
      <c r="A54" s="3" t="s">
        <v>16</v>
      </c>
      <c r="B54" s="25">
        <v>5849.6</v>
      </c>
      <c r="C54" s="25">
        <v>5849.6</v>
      </c>
      <c r="D54" s="25">
        <v>5849.6</v>
      </c>
      <c r="E54" s="25">
        <v>6666.7</v>
      </c>
      <c r="F54" s="25">
        <f>E54</f>
        <v>6666.7</v>
      </c>
      <c r="G54" s="25">
        <v>6251.5</v>
      </c>
      <c r="H54" s="25">
        <v>6690.5</v>
      </c>
      <c r="I54" s="25">
        <f>H54</f>
        <v>6690.5</v>
      </c>
      <c r="J54" s="25">
        <v>5901.7</v>
      </c>
      <c r="K54" s="25">
        <f>J54</f>
        <v>5901.7</v>
      </c>
      <c r="L54" s="25">
        <v>5821.1</v>
      </c>
      <c r="M54" s="25">
        <v>5821.1</v>
      </c>
      <c r="N54" s="25">
        <v>5652.3</v>
      </c>
    </row>
    <row r="55" spans="1:14">
      <c r="A55" s="3" t="s">
        <v>17</v>
      </c>
      <c r="B55" s="25">
        <v>3289.5</v>
      </c>
      <c r="C55" s="25">
        <v>3289.5</v>
      </c>
      <c r="D55" s="25">
        <v>3289.5</v>
      </c>
      <c r="E55" s="25">
        <v>3122.5</v>
      </c>
      <c r="F55" s="25">
        <f>E55</f>
        <v>3122.5</v>
      </c>
      <c r="G55" s="25">
        <v>3029.6</v>
      </c>
      <c r="H55" s="25">
        <v>2978.6</v>
      </c>
      <c r="I55" s="25">
        <f>H55</f>
        <v>2978.6</v>
      </c>
      <c r="J55" s="25">
        <v>2995.7</v>
      </c>
      <c r="K55" s="25">
        <f>J55</f>
        <v>2995.7</v>
      </c>
      <c r="L55" s="25">
        <v>3009</v>
      </c>
      <c r="M55" s="25">
        <v>3009</v>
      </c>
      <c r="N55" s="25">
        <v>3120.6</v>
      </c>
    </row>
    <row r="56" spans="1:14">
      <c r="A56" s="6" t="s">
        <v>18</v>
      </c>
      <c r="B56" s="7">
        <f t="shared" ref="B56:N56" si="16">B55/B54</f>
        <v>0.56234614332603938</v>
      </c>
      <c r="C56" s="7">
        <f t="shared" si="16"/>
        <v>0.56234614332603938</v>
      </c>
      <c r="D56" s="7">
        <f t="shared" si="16"/>
        <v>0.56234614332603938</v>
      </c>
      <c r="E56" s="7">
        <f t="shared" si="16"/>
        <v>0.46837265813670931</v>
      </c>
      <c r="F56" s="7">
        <f t="shared" si="16"/>
        <v>0.46837265813670931</v>
      </c>
      <c r="G56" s="7">
        <f t="shared" si="16"/>
        <v>0.48461969127409421</v>
      </c>
      <c r="H56" s="7">
        <f t="shared" si="16"/>
        <v>0.4451984156640012</v>
      </c>
      <c r="I56" s="7">
        <f t="shared" si="16"/>
        <v>0.4451984156640012</v>
      </c>
      <c r="J56" s="7">
        <f t="shared" si="16"/>
        <v>0.50759950522730735</v>
      </c>
      <c r="K56" s="7">
        <f t="shared" si="16"/>
        <v>0.50759950522730735</v>
      </c>
      <c r="L56" s="7">
        <f t="shared" si="16"/>
        <v>0.51691261101853603</v>
      </c>
      <c r="M56" s="7">
        <f t="shared" si="16"/>
        <v>0.51691261101853603</v>
      </c>
      <c r="N56" s="7">
        <f t="shared" si="16"/>
        <v>0.55209383790669286</v>
      </c>
    </row>
    <row r="57" spans="1:14">
      <c r="A57" s="3"/>
      <c r="B57" s="3"/>
      <c r="C57" s="3"/>
      <c r="D57" s="3"/>
      <c r="E57" s="3"/>
      <c r="F57" s="3"/>
      <c r="G57" s="3"/>
      <c r="H57" s="3"/>
      <c r="I57" s="3"/>
      <c r="J57" s="3"/>
      <c r="K57" s="3"/>
      <c r="L57" s="3"/>
      <c r="M57" s="3"/>
      <c r="N57" s="3"/>
    </row>
    <row r="58" spans="1:14">
      <c r="A58" s="3"/>
      <c r="B58" s="3"/>
      <c r="C58" s="3"/>
      <c r="D58" s="3"/>
      <c r="E58" s="3"/>
      <c r="F58" s="3"/>
      <c r="G58" s="3"/>
      <c r="H58" s="3"/>
      <c r="I58" s="3"/>
      <c r="J58" s="3"/>
      <c r="K58" s="3"/>
      <c r="L58" s="3"/>
      <c r="M58" s="3"/>
      <c r="N58" s="3"/>
    </row>
    <row r="59" spans="1:14">
      <c r="A59" s="3"/>
      <c r="B59" s="3"/>
      <c r="C59" s="3"/>
      <c r="D59" s="3"/>
      <c r="E59" s="3"/>
      <c r="F59" s="3"/>
      <c r="G59" s="3"/>
      <c r="H59" s="3"/>
      <c r="I59" s="3"/>
      <c r="J59" s="3"/>
      <c r="K59" s="3"/>
      <c r="L59" s="3"/>
      <c r="M59" s="3"/>
      <c r="N59" s="3"/>
    </row>
    <row r="60" spans="1:14">
      <c r="A60" s="2" t="s">
        <v>19</v>
      </c>
      <c r="B60" s="3"/>
      <c r="C60" s="3"/>
      <c r="D60" s="3"/>
      <c r="E60" s="3"/>
      <c r="F60" s="3"/>
      <c r="G60" s="3"/>
      <c r="H60" s="3"/>
      <c r="I60" s="3"/>
      <c r="J60" s="3"/>
      <c r="K60" s="3"/>
      <c r="L60" s="3"/>
      <c r="M60" s="3"/>
      <c r="N60" s="3"/>
    </row>
    <row r="61" spans="1:14">
      <c r="A61" s="3" t="s">
        <v>15</v>
      </c>
      <c r="B61" s="3"/>
      <c r="C61" s="3"/>
      <c r="D61" s="3"/>
      <c r="E61" s="3"/>
      <c r="F61" s="3"/>
      <c r="G61" s="3"/>
      <c r="H61" s="3"/>
      <c r="I61" s="3"/>
      <c r="J61" s="3"/>
      <c r="K61" s="3"/>
      <c r="L61" s="3"/>
      <c r="M61" s="3"/>
      <c r="N61" s="3"/>
    </row>
    <row r="62" spans="1:14" ht="30">
      <c r="A62" s="3"/>
      <c r="B62" s="20" t="str">
        <f t="shared" ref="B62" si="17">B$5</f>
        <v>jan-sep
 2026</v>
      </c>
      <c r="C62" s="20" t="str">
        <f>C$5</f>
        <v>jul-sep
 2026</v>
      </c>
      <c r="D62" s="20" t="s">
        <v>68</v>
      </c>
      <c r="E62" s="20" t="s">
        <v>43</v>
      </c>
      <c r="F62" s="20" t="s">
        <v>44</v>
      </c>
      <c r="G62" s="20" t="str">
        <f t="shared" ref="G62:N62" si="18">G$5</f>
        <v>jan–mar
 2026</v>
      </c>
      <c r="H62" s="20" t="str">
        <f t="shared" si="18"/>
        <v>jan-dec
 2025</v>
      </c>
      <c r="I62" s="20" t="str">
        <f t="shared" si="18"/>
        <v>okt-dec
 2025</v>
      </c>
      <c r="J62" s="20" t="str">
        <f t="shared" si="18"/>
        <v>jan–sep
 2025</v>
      </c>
      <c r="K62" s="20" t="str">
        <f t="shared" si="18"/>
        <v>jul-sep
 2025</v>
      </c>
      <c r="L62" s="20" t="str">
        <f t="shared" si="18"/>
        <v>jan-jun
 2025</v>
      </c>
      <c r="M62" s="20" t="str">
        <f t="shared" si="18"/>
        <v>apr-jun
 2025</v>
      </c>
      <c r="N62" s="20" t="str">
        <f t="shared" si="18"/>
        <v>jan–mar
 2025</v>
      </c>
    </row>
    <row r="63" spans="1:14">
      <c r="A63" s="3" t="s">
        <v>16</v>
      </c>
      <c r="B63" s="25">
        <v>5362.9</v>
      </c>
      <c r="C63" s="25">
        <v>5362.9</v>
      </c>
      <c r="D63" s="25">
        <v>5362.9</v>
      </c>
      <c r="E63" s="25">
        <v>6006.4</v>
      </c>
      <c r="F63" s="25">
        <f>+E63</f>
        <v>6006.4</v>
      </c>
      <c r="G63" s="25">
        <v>5274.4</v>
      </c>
      <c r="H63" s="25">
        <v>5492</v>
      </c>
      <c r="I63" s="25">
        <f>H63</f>
        <v>5492</v>
      </c>
      <c r="J63" s="25">
        <v>5419.2</v>
      </c>
      <c r="K63" s="25">
        <f>J63</f>
        <v>5419.2</v>
      </c>
      <c r="L63" s="25">
        <v>5336.1</v>
      </c>
      <c r="M63" s="25">
        <v>5336.1</v>
      </c>
      <c r="N63" s="25">
        <v>5294</v>
      </c>
    </row>
    <row r="64" spans="1:14">
      <c r="A64" s="3" t="s">
        <v>63</v>
      </c>
      <c r="B64" s="25">
        <v>3930.7</v>
      </c>
      <c r="C64" s="25">
        <v>3930.7</v>
      </c>
      <c r="D64" s="25">
        <v>3930.7</v>
      </c>
      <c r="E64" s="25">
        <v>3878.3</v>
      </c>
      <c r="F64" s="25">
        <f>+E64</f>
        <v>3878.3</v>
      </c>
      <c r="G64" s="25">
        <v>3788.2</v>
      </c>
      <c r="H64" s="25">
        <v>3727.4</v>
      </c>
      <c r="I64" s="25">
        <f>H64</f>
        <v>3727.4</v>
      </c>
      <c r="J64" s="25">
        <v>3601.5</v>
      </c>
      <c r="K64" s="25">
        <f>J64</f>
        <v>3601.5</v>
      </c>
      <c r="L64" s="25">
        <v>3570</v>
      </c>
      <c r="M64" s="25">
        <v>3570</v>
      </c>
      <c r="N64" s="25">
        <v>3599.9</v>
      </c>
    </row>
    <row r="65" spans="1:14">
      <c r="A65" s="6" t="s">
        <v>18</v>
      </c>
      <c r="B65" s="7">
        <f t="shared" ref="B65:C65" si="19">B64/B63</f>
        <v>0.73294299725894574</v>
      </c>
      <c r="C65" s="7">
        <f t="shared" si="19"/>
        <v>0.73294299725894574</v>
      </c>
      <c r="D65" s="7">
        <f>D64/D63</f>
        <v>0.73294299725894574</v>
      </c>
      <c r="E65" s="7">
        <f>E64/E63</f>
        <v>0.64569459243473637</v>
      </c>
      <c r="F65" s="7">
        <f>+E65</f>
        <v>0.64569459243473637</v>
      </c>
      <c r="G65" s="7">
        <f t="shared" ref="G65:N65" si="20">G64/G63</f>
        <v>0.7182238738055513</v>
      </c>
      <c r="H65" s="7">
        <f t="shared" si="20"/>
        <v>0.67869628550619088</v>
      </c>
      <c r="I65" s="7">
        <f t="shared" si="20"/>
        <v>0.67869628550619088</v>
      </c>
      <c r="J65" s="7">
        <f t="shared" si="20"/>
        <v>0.66458148804251549</v>
      </c>
      <c r="K65" s="7">
        <f t="shared" si="20"/>
        <v>0.66458148804251549</v>
      </c>
      <c r="L65" s="7">
        <f t="shared" si="20"/>
        <v>0.66902794175521441</v>
      </c>
      <c r="M65" s="7">
        <f t="shared" si="20"/>
        <v>0.66902794175521441</v>
      </c>
      <c r="N65" s="7">
        <f t="shared" si="20"/>
        <v>0.67999622213826971</v>
      </c>
    </row>
    <row r="66" spans="1:14">
      <c r="A66" s="3"/>
      <c r="B66" s="3"/>
      <c r="C66" s="3"/>
      <c r="D66" s="3"/>
      <c r="E66" s="3"/>
      <c r="F66" s="3"/>
      <c r="G66" s="3"/>
      <c r="H66" s="3"/>
      <c r="I66" s="3"/>
      <c r="J66" s="3"/>
      <c r="K66" s="3"/>
      <c r="L66" s="3"/>
      <c r="M66" s="3"/>
      <c r="N66" s="3"/>
    </row>
    <row r="67" spans="1:14">
      <c r="A67" s="3"/>
      <c r="B67" s="3"/>
      <c r="C67" s="3"/>
      <c r="D67" s="3"/>
      <c r="E67" s="3"/>
      <c r="F67" s="3"/>
      <c r="G67" s="3"/>
      <c r="H67" s="3"/>
      <c r="I67" s="3"/>
      <c r="J67" s="3"/>
      <c r="K67" s="3"/>
      <c r="L67" s="3"/>
      <c r="M67" s="3"/>
      <c r="N67" s="3"/>
    </row>
    <row r="68" spans="1:14">
      <c r="A68" s="2" t="s">
        <v>20</v>
      </c>
      <c r="B68" s="3"/>
      <c r="C68" s="3"/>
      <c r="D68" s="3"/>
      <c r="E68" s="3"/>
      <c r="F68" s="3"/>
      <c r="G68" s="3"/>
      <c r="H68" s="3"/>
      <c r="I68" s="3"/>
      <c r="J68" s="3"/>
      <c r="K68" s="3"/>
      <c r="L68" s="3"/>
      <c r="M68" s="3"/>
      <c r="N68" s="3"/>
    </row>
    <row r="69" spans="1:14" ht="45">
      <c r="A69" s="8" t="s">
        <v>67</v>
      </c>
      <c r="B69" s="3"/>
      <c r="C69" s="3"/>
      <c r="D69" s="3"/>
      <c r="E69" s="3"/>
      <c r="F69" s="3"/>
      <c r="G69" s="3"/>
      <c r="H69" s="3"/>
      <c r="I69" s="3"/>
      <c r="J69" s="3"/>
      <c r="K69" s="3"/>
      <c r="L69" s="3"/>
      <c r="M69" s="3"/>
      <c r="N69" s="3"/>
    </row>
    <row r="70" spans="1:14">
      <c r="A70" s="3"/>
      <c r="B70" s="19"/>
      <c r="C70" s="19" t="s">
        <v>66</v>
      </c>
      <c r="D70" s="19" t="s">
        <v>56</v>
      </c>
      <c r="E70" s="19" t="s">
        <v>55</v>
      </c>
      <c r="F70" s="19" t="s">
        <v>57</v>
      </c>
      <c r="G70" s="19" t="s">
        <v>58</v>
      </c>
      <c r="H70" s="19" t="s">
        <v>59</v>
      </c>
      <c r="I70" s="19" t="s">
        <v>60</v>
      </c>
      <c r="K70" s="4"/>
      <c r="L70" s="3"/>
      <c r="M70" s="4"/>
      <c r="N70" s="3"/>
    </row>
    <row r="71" spans="1:14">
      <c r="A71" s="3" t="s">
        <v>21</v>
      </c>
      <c r="C71" s="5">
        <v>352.9</v>
      </c>
      <c r="D71" s="3">
        <v>117.9</v>
      </c>
      <c r="E71" s="3">
        <v>6.6</v>
      </c>
      <c r="F71" s="3">
        <v>-112.5</v>
      </c>
      <c r="G71" s="3">
        <v>-55.4</v>
      </c>
      <c r="H71" s="3">
        <v>7.1</v>
      </c>
      <c r="I71" s="3">
        <v>27.8</v>
      </c>
      <c r="K71" s="3"/>
      <c r="L71" s="3"/>
      <c r="M71" s="3"/>
      <c r="N71" s="3"/>
    </row>
    <row r="72" spans="1:14">
      <c r="A72" s="3" t="s">
        <v>22</v>
      </c>
      <c r="B72" s="3"/>
      <c r="C72" s="3">
        <v>-87.54</v>
      </c>
      <c r="D72" s="5">
        <v>-87.7</v>
      </c>
      <c r="E72" s="5">
        <v>-87.55</v>
      </c>
      <c r="F72" s="3">
        <v>-87.6</v>
      </c>
      <c r="G72" s="3">
        <v>-81.599999999999994</v>
      </c>
      <c r="H72" s="3">
        <v>-81.8</v>
      </c>
      <c r="I72" s="3">
        <v>81.599999999999994</v>
      </c>
      <c r="K72" s="3"/>
      <c r="L72" s="3"/>
      <c r="M72" s="3"/>
      <c r="N72" s="3"/>
    </row>
    <row r="73" spans="1:14">
      <c r="A73" s="3" t="s">
        <v>23</v>
      </c>
      <c r="B73" s="5"/>
      <c r="C73" s="5">
        <f>SUM(C71:C72)</f>
        <v>265.35999999999996</v>
      </c>
      <c r="D73" s="5">
        <f>SUM(D71:D72)</f>
        <v>30.200000000000003</v>
      </c>
      <c r="E73" s="5">
        <f>SUM(E71:E72)</f>
        <v>-80.95</v>
      </c>
      <c r="F73" s="5">
        <f t="shared" ref="F73:I73" si="21">SUM(F71:F72)</f>
        <v>-200.1</v>
      </c>
      <c r="G73" s="5">
        <f t="shared" si="21"/>
        <v>-137</v>
      </c>
      <c r="H73" s="5">
        <f t="shared" si="21"/>
        <v>-74.7</v>
      </c>
      <c r="I73" s="5">
        <f t="shared" si="21"/>
        <v>109.39999999999999</v>
      </c>
      <c r="K73" s="3"/>
      <c r="L73" s="3"/>
      <c r="M73" s="3"/>
      <c r="N73" s="3"/>
    </row>
    <row r="74" spans="1:14">
      <c r="A74" s="3" t="s">
        <v>24</v>
      </c>
      <c r="B74" s="25"/>
      <c r="C74" s="25">
        <f>+(C96+G96)/2</f>
        <v>1935.36</v>
      </c>
      <c r="D74" s="25">
        <f>+(D96+H96)/2</f>
        <v>1848.31</v>
      </c>
      <c r="E74" s="25">
        <f>+(E96+I96)/2</f>
        <v>1905.5099999999998</v>
      </c>
      <c r="F74" s="25">
        <v>1963.58</v>
      </c>
      <c r="G74" s="25">
        <v>1954.3</v>
      </c>
      <c r="H74" s="25">
        <v>1956.7</v>
      </c>
      <c r="I74" s="25">
        <v>2178.6999999999998</v>
      </c>
      <c r="K74" s="3"/>
      <c r="L74" s="3"/>
      <c r="M74" s="3"/>
      <c r="N74" s="3"/>
    </row>
    <row r="75" spans="1:14">
      <c r="A75" s="6" t="s">
        <v>20</v>
      </c>
      <c r="B75" s="10"/>
      <c r="C75" s="10">
        <f>+C73/C74</f>
        <v>0.13711144179894177</v>
      </c>
      <c r="D75" s="10">
        <f>+D73/D74</f>
        <v>1.6339250450411458E-2</v>
      </c>
      <c r="E75" s="10">
        <f>+E73/E74</f>
        <v>-4.2482065168904917E-2</v>
      </c>
      <c r="F75" s="10">
        <f>+F73/F74</f>
        <v>-0.10190570284887807</v>
      </c>
      <c r="G75" s="10">
        <f t="shared" ref="G75" si="22">+G73/G74</f>
        <v>-7.0101826741032602E-2</v>
      </c>
      <c r="H75" s="10">
        <f t="shared" ref="H75" si="23">+H73/H74</f>
        <v>-3.817652169469004E-2</v>
      </c>
      <c r="I75" s="10">
        <f t="shared" ref="I75" si="24">+I73/I74</f>
        <v>5.0213430027080369E-2</v>
      </c>
      <c r="K75" s="11"/>
      <c r="L75" s="3"/>
      <c r="M75" s="11"/>
      <c r="N75" s="3"/>
    </row>
    <row r="76" spans="1:14">
      <c r="A76" s="3"/>
      <c r="B76" s="3"/>
      <c r="C76" s="3"/>
      <c r="D76" s="3"/>
      <c r="E76" s="3"/>
      <c r="F76" s="3"/>
      <c r="G76" s="3"/>
      <c r="H76" s="3"/>
      <c r="I76" s="3"/>
      <c r="K76" s="3"/>
      <c r="L76" s="3"/>
      <c r="M76" s="3"/>
      <c r="N76" s="3"/>
    </row>
    <row r="77" spans="1:14">
      <c r="A77" s="3"/>
      <c r="B77" s="3"/>
      <c r="C77" s="3"/>
      <c r="D77" s="3"/>
      <c r="E77" s="3"/>
      <c r="F77" s="3"/>
      <c r="G77" s="3"/>
      <c r="H77" s="3"/>
      <c r="I77" s="3"/>
      <c r="K77" s="3"/>
      <c r="L77" s="3"/>
      <c r="M77" s="3"/>
      <c r="N77" s="3"/>
    </row>
    <row r="78" spans="1:14">
      <c r="A78" s="3"/>
      <c r="B78" s="3"/>
      <c r="C78" s="3"/>
      <c r="D78" s="3"/>
      <c r="E78" s="5"/>
      <c r="F78" s="3"/>
      <c r="G78" s="3"/>
      <c r="H78" s="3"/>
      <c r="I78" s="3"/>
      <c r="K78" s="3"/>
      <c r="L78" s="3"/>
      <c r="M78" s="3"/>
      <c r="N78" s="3"/>
    </row>
    <row r="79" spans="1:14">
      <c r="A79" s="2" t="s">
        <v>25</v>
      </c>
      <c r="B79" s="3"/>
      <c r="C79" s="3"/>
      <c r="D79" s="3"/>
      <c r="E79" s="3"/>
      <c r="F79" s="3"/>
      <c r="G79" s="3"/>
      <c r="H79" s="3"/>
      <c r="I79" s="3"/>
      <c r="K79" s="3"/>
      <c r="L79" s="3"/>
      <c r="M79" s="3"/>
      <c r="N79" s="3"/>
    </row>
    <row r="80" spans="1:14" ht="45">
      <c r="A80" s="8" t="s">
        <v>67</v>
      </c>
      <c r="B80" s="3"/>
      <c r="C80" s="3"/>
      <c r="D80" s="3"/>
      <c r="E80" s="3"/>
      <c r="F80" s="3"/>
      <c r="G80" s="3"/>
      <c r="H80" s="3"/>
      <c r="I80" s="3"/>
      <c r="K80" s="3"/>
      <c r="L80" s="3"/>
      <c r="M80" s="3"/>
      <c r="N80" s="3"/>
    </row>
    <row r="81" spans="1:14">
      <c r="A81" s="3"/>
      <c r="B81" s="19"/>
      <c r="C81" s="19" t="s">
        <v>66</v>
      </c>
      <c r="D81" s="19" t="s">
        <v>56</v>
      </c>
      <c r="E81" s="19" t="s">
        <v>55</v>
      </c>
      <c r="F81" s="19" t="s">
        <v>57</v>
      </c>
      <c r="G81" s="19" t="s">
        <v>58</v>
      </c>
      <c r="H81" s="19" t="s">
        <v>59</v>
      </c>
      <c r="I81" s="19" t="s">
        <v>60</v>
      </c>
      <c r="K81" s="4"/>
      <c r="L81" s="3"/>
      <c r="M81" s="4"/>
      <c r="N81" s="3"/>
    </row>
    <row r="82" spans="1:14">
      <c r="A82" s="3" t="s">
        <v>21</v>
      </c>
      <c r="B82" s="5"/>
      <c r="C82" s="5">
        <v>375.2</v>
      </c>
      <c r="D82" s="5">
        <v>312.39999999999998</v>
      </c>
      <c r="E82" s="5">
        <v>285.60000000000002</v>
      </c>
      <c r="F82" s="5">
        <f>+H44</f>
        <v>239.9</v>
      </c>
      <c r="G82" s="5">
        <v>162.6</v>
      </c>
      <c r="H82" s="5">
        <v>186.9</v>
      </c>
      <c r="I82" s="5">
        <v>139.4</v>
      </c>
      <c r="K82" s="5"/>
      <c r="L82" s="3"/>
      <c r="M82" s="5"/>
      <c r="N82" s="3"/>
    </row>
    <row r="83" spans="1:14">
      <c r="A83" s="3" t="s">
        <v>22</v>
      </c>
      <c r="B83" s="3"/>
      <c r="C83" s="3">
        <v>-87.54</v>
      </c>
      <c r="D83" s="3">
        <v>87.39</v>
      </c>
      <c r="E83" s="3">
        <v>87.55</v>
      </c>
      <c r="F83" s="3">
        <v>87.6</v>
      </c>
      <c r="G83" s="3">
        <v>81.599999999999994</v>
      </c>
      <c r="H83" s="3">
        <v>81.8</v>
      </c>
      <c r="I83" s="3">
        <v>81.599999999999994</v>
      </c>
      <c r="K83" s="3"/>
      <c r="L83" s="3"/>
      <c r="M83" s="3"/>
      <c r="N83" s="3"/>
    </row>
    <row r="84" spans="1:14">
      <c r="A84" s="3" t="s">
        <v>23</v>
      </c>
      <c r="B84" s="5"/>
      <c r="C84" s="5">
        <f>SUM(C82:C83)</f>
        <v>287.65999999999997</v>
      </c>
      <c r="D84" s="5">
        <f>D82-D83</f>
        <v>225.01</v>
      </c>
      <c r="E84" s="5">
        <f>E82-E83</f>
        <v>198.05</v>
      </c>
      <c r="F84" s="5">
        <f>F82-F83</f>
        <v>152.30000000000001</v>
      </c>
      <c r="G84" s="5">
        <f>G82-G83</f>
        <v>81</v>
      </c>
      <c r="H84" s="5">
        <f>H82-H83</f>
        <v>105.10000000000001</v>
      </c>
      <c r="I84" s="5">
        <f t="shared" ref="I84" si="25">I82-I83</f>
        <v>57.800000000000011</v>
      </c>
      <c r="K84" s="5"/>
      <c r="L84" s="3"/>
      <c r="M84" s="5"/>
      <c r="N84" s="3"/>
    </row>
    <row r="85" spans="1:14">
      <c r="A85" s="3" t="s">
        <v>24</v>
      </c>
      <c r="B85" s="25"/>
      <c r="C85" s="25">
        <f>(C107+G107)/2</f>
        <v>2552.31</v>
      </c>
      <c r="D85" s="25">
        <f>(D107+H107)/2</f>
        <v>2506.7099999999996</v>
      </c>
      <c r="E85" s="25">
        <f>(E107+I107)/2</f>
        <v>2526.41</v>
      </c>
      <c r="F85" s="25">
        <v>2496.0500000000002</v>
      </c>
      <c r="G85" s="25">
        <v>2449.8000000000002</v>
      </c>
      <c r="H85" s="25">
        <v>2418.2784000000001</v>
      </c>
      <c r="I85" s="25">
        <v>2605.0783999999999</v>
      </c>
      <c r="K85" s="5"/>
      <c r="L85" s="3"/>
      <c r="M85" s="5"/>
      <c r="N85" s="3"/>
    </row>
    <row r="86" spans="1:14">
      <c r="A86" s="6" t="s">
        <v>25</v>
      </c>
      <c r="B86" s="10"/>
      <c r="C86" s="10">
        <f>C84/C85</f>
        <v>0.11270574499179174</v>
      </c>
      <c r="D86" s="10">
        <f>D84/D85</f>
        <v>8.9763075904272946E-2</v>
      </c>
      <c r="E86" s="10">
        <f>E84/E85</f>
        <v>7.839186830324453E-2</v>
      </c>
      <c r="F86" s="10">
        <f>+F84/F85</f>
        <v>6.1016405921355744E-2</v>
      </c>
      <c r="G86" s="10">
        <f>+G84/G85</f>
        <v>3.3063923585598821E-2</v>
      </c>
      <c r="H86" s="10">
        <f>+H84/H85</f>
        <v>4.3460670202405148E-2</v>
      </c>
      <c r="I86" s="10">
        <f t="shared" ref="I86" si="26">+I84/I85</f>
        <v>2.2187432055787656E-2</v>
      </c>
      <c r="K86" s="11"/>
      <c r="L86" s="3"/>
      <c r="M86" s="11"/>
      <c r="N86" s="3"/>
    </row>
    <row r="87" spans="1:14">
      <c r="A87" s="3"/>
      <c r="B87" s="3"/>
      <c r="C87" s="3"/>
      <c r="D87" s="3"/>
      <c r="E87" s="3"/>
      <c r="F87" s="3"/>
      <c r="G87" s="3"/>
      <c r="H87" s="3"/>
      <c r="I87" s="3"/>
      <c r="J87" s="3"/>
      <c r="K87" s="3"/>
      <c r="L87" s="3"/>
      <c r="M87" s="3"/>
      <c r="N87" s="3"/>
    </row>
    <row r="88" spans="1:14">
      <c r="A88" s="3"/>
      <c r="B88" s="3"/>
      <c r="C88" s="3"/>
      <c r="D88" s="3"/>
      <c r="E88" s="3"/>
      <c r="F88" s="3"/>
      <c r="G88" s="3"/>
      <c r="H88" s="3"/>
      <c r="I88" s="3"/>
      <c r="J88" s="3"/>
      <c r="K88" s="3"/>
      <c r="L88" s="3"/>
      <c r="M88" s="3"/>
      <c r="N88" s="3"/>
    </row>
    <row r="89" spans="1:14">
      <c r="A89" s="3"/>
      <c r="B89" s="3"/>
      <c r="C89" s="3"/>
      <c r="D89" s="3"/>
      <c r="E89" s="3"/>
      <c r="F89" s="3"/>
      <c r="G89" s="3"/>
      <c r="H89" s="3"/>
      <c r="I89" s="3"/>
      <c r="J89" s="3"/>
      <c r="K89" s="3"/>
      <c r="L89" s="3"/>
      <c r="M89" s="3"/>
      <c r="N89" s="3"/>
    </row>
    <row r="90" spans="1:14">
      <c r="A90" s="3"/>
      <c r="B90" s="3"/>
      <c r="C90" s="3"/>
      <c r="D90" s="3"/>
      <c r="E90" s="5"/>
      <c r="F90" s="3"/>
      <c r="G90" s="3"/>
      <c r="H90" s="3"/>
      <c r="I90" s="3"/>
      <c r="J90" s="3"/>
      <c r="K90" s="3"/>
      <c r="L90" s="3"/>
      <c r="M90" s="3"/>
      <c r="N90" s="3"/>
    </row>
    <row r="91" spans="1:14">
      <c r="A91" s="2" t="s">
        <v>27</v>
      </c>
      <c r="B91" s="3"/>
      <c r="C91" s="3"/>
      <c r="D91" s="3"/>
      <c r="E91" s="3"/>
      <c r="F91" s="3"/>
      <c r="G91" s="5"/>
      <c r="H91" s="3"/>
      <c r="I91" s="3"/>
      <c r="J91" s="3"/>
      <c r="K91" s="3"/>
      <c r="L91" s="3"/>
      <c r="M91" s="3"/>
      <c r="N91" s="3"/>
    </row>
    <row r="92" spans="1:14" ht="90">
      <c r="A92" s="8" t="s">
        <v>42</v>
      </c>
      <c r="K92" s="4"/>
      <c r="L92" s="3"/>
      <c r="M92" s="4"/>
      <c r="N92" s="3"/>
    </row>
    <row r="93" spans="1:14">
      <c r="A93" s="8"/>
      <c r="B93" s="19"/>
      <c r="C93" s="19" t="s">
        <v>66</v>
      </c>
      <c r="D93" s="19" t="s">
        <v>56</v>
      </c>
      <c r="E93" s="19" t="s">
        <v>55</v>
      </c>
      <c r="F93" s="19" t="s">
        <v>57</v>
      </c>
      <c r="G93" s="19" t="s">
        <v>58</v>
      </c>
      <c r="H93" s="19" t="s">
        <v>59</v>
      </c>
      <c r="I93" s="19" t="s">
        <v>60</v>
      </c>
      <c r="K93" s="4"/>
      <c r="L93" s="3"/>
      <c r="M93" s="4"/>
      <c r="N93" s="3"/>
    </row>
    <row r="94" spans="1:14">
      <c r="A94" s="3" t="s">
        <v>29</v>
      </c>
      <c r="B94" s="9"/>
      <c r="C94" s="9">
        <v>3210.3</v>
      </c>
      <c r="D94" s="9">
        <v>3022.9</v>
      </c>
      <c r="E94" s="12">
        <v>3025.7</v>
      </c>
      <c r="F94" s="9">
        <v>2978.6</v>
      </c>
      <c r="G94" s="9">
        <v>2995.7</v>
      </c>
      <c r="H94" s="9">
        <v>3009</v>
      </c>
      <c r="I94" s="9">
        <v>3120.6</v>
      </c>
      <c r="K94" s="9"/>
      <c r="L94" s="3"/>
      <c r="M94" s="9"/>
      <c r="N94" s="3"/>
    </row>
    <row r="95" spans="1:14">
      <c r="A95" s="3" t="s">
        <v>30</v>
      </c>
      <c r="B95" s="9"/>
      <c r="C95" s="9">
        <v>1167.6400000000001</v>
      </c>
      <c r="D95" s="9">
        <v>1167.6400000000001</v>
      </c>
      <c r="E95" s="12">
        <v>1167.6400000000001</v>
      </c>
      <c r="F95" s="9">
        <v>1167.6400000000001</v>
      </c>
      <c r="G95" s="9">
        <v>1167.6400000000001</v>
      </c>
      <c r="H95" s="9">
        <v>1167.6400000000001</v>
      </c>
      <c r="I95" s="9">
        <v>1167.6400000000001</v>
      </c>
      <c r="K95" s="9"/>
      <c r="L95" s="3"/>
      <c r="M95" s="9"/>
      <c r="N95" s="3"/>
    </row>
    <row r="96" spans="1:14">
      <c r="A96" s="3" t="s">
        <v>31</v>
      </c>
      <c r="B96" s="9"/>
      <c r="C96" s="9">
        <f>C94-C95</f>
        <v>2042.66</v>
      </c>
      <c r="D96" s="9">
        <f>D94-D95</f>
        <v>1855.26</v>
      </c>
      <c r="E96" s="9">
        <f>E94-E95</f>
        <v>1858.0599999999997</v>
      </c>
      <c r="F96" s="9">
        <f t="shared" ref="F96:H96" si="27">F94-F95</f>
        <v>1810.9599999999998</v>
      </c>
      <c r="G96" s="9">
        <f t="shared" si="27"/>
        <v>1828.0599999999997</v>
      </c>
      <c r="H96" s="9">
        <f t="shared" si="27"/>
        <v>1841.36</v>
      </c>
      <c r="I96" s="9">
        <f>I94-I95</f>
        <v>1952.9599999999998</v>
      </c>
      <c r="K96" s="9"/>
      <c r="L96" s="3"/>
      <c r="M96" s="9"/>
      <c r="N96" s="3"/>
    </row>
    <row r="97" spans="1:14">
      <c r="A97" s="3" t="s">
        <v>32</v>
      </c>
      <c r="B97" s="13"/>
      <c r="C97" s="13">
        <v>102015442</v>
      </c>
      <c r="D97" s="13">
        <v>103453805</v>
      </c>
      <c r="E97" s="13">
        <v>103570025</v>
      </c>
      <c r="F97" s="13">
        <v>103570025</v>
      </c>
      <c r="G97" s="13">
        <v>103570025</v>
      </c>
      <c r="H97" s="13">
        <v>103570025</v>
      </c>
      <c r="I97" s="13">
        <v>103570025</v>
      </c>
      <c r="K97" s="9"/>
      <c r="L97" s="3"/>
      <c r="M97" s="9"/>
      <c r="N97" s="3"/>
    </row>
    <row r="98" spans="1:14">
      <c r="A98" s="6" t="s">
        <v>27</v>
      </c>
      <c r="B98" s="21"/>
      <c r="C98" s="21">
        <f t="shared" ref="C98:J98" si="28">C96*1000000/C97</f>
        <v>20.023047099085254</v>
      </c>
      <c r="D98" s="21">
        <f>D96*1000000/D97</f>
        <v>17.933221499199572</v>
      </c>
      <c r="E98" s="21">
        <f>E96*1000000/E97</f>
        <v>17.940132774902775</v>
      </c>
      <c r="F98" s="21">
        <f>F96*1000000/F97</f>
        <v>17.485367991366225</v>
      </c>
      <c r="G98" s="21">
        <f>G96*1000000/G97</f>
        <v>17.650473677108796</v>
      </c>
      <c r="H98" s="21">
        <f>H96*1000000/H97</f>
        <v>17.778889210464129</v>
      </c>
      <c r="I98" s="21">
        <f>I96*1000000/I97</f>
        <v>18.856421054257734</v>
      </c>
      <c r="K98" s="14"/>
      <c r="L98" s="3"/>
      <c r="M98" s="14"/>
      <c r="N98" s="3"/>
    </row>
    <row r="99" spans="1:14">
      <c r="A99" s="3"/>
      <c r="B99" s="3"/>
      <c r="C99" s="3"/>
      <c r="D99" s="3"/>
      <c r="E99" s="3"/>
      <c r="F99" s="3"/>
      <c r="G99" s="3"/>
      <c r="H99" s="3"/>
      <c r="I99" s="3"/>
      <c r="J99" s="3"/>
      <c r="K99" s="3"/>
      <c r="L99" s="3"/>
      <c r="M99" s="3"/>
      <c r="N99" s="3"/>
    </row>
    <row r="100" spans="1:14">
      <c r="A100" s="3"/>
      <c r="B100" s="3"/>
      <c r="C100" s="3"/>
      <c r="D100" s="3"/>
      <c r="E100" s="3"/>
      <c r="F100" s="3"/>
      <c r="G100" s="3"/>
      <c r="H100" s="3"/>
      <c r="I100" s="3"/>
      <c r="J100" s="3"/>
      <c r="K100" s="3"/>
      <c r="L100" s="3"/>
      <c r="M100" s="3"/>
      <c r="N100" s="3"/>
    </row>
    <row r="101" spans="1:14">
      <c r="A101" s="3"/>
      <c r="B101" s="3"/>
      <c r="C101" s="3"/>
      <c r="D101" s="3"/>
      <c r="E101" s="3"/>
      <c r="F101" s="3"/>
      <c r="G101" s="3"/>
      <c r="H101" s="3"/>
      <c r="I101" s="3"/>
      <c r="J101" s="3"/>
      <c r="K101" s="3"/>
      <c r="L101" s="3"/>
      <c r="M101" s="3"/>
      <c r="N101" s="3"/>
    </row>
    <row r="102" spans="1:14">
      <c r="A102" s="2" t="s">
        <v>33</v>
      </c>
      <c r="B102" s="3"/>
      <c r="C102" s="3"/>
      <c r="D102" s="3"/>
      <c r="E102" s="3"/>
      <c r="F102" s="3"/>
      <c r="G102" s="3"/>
      <c r="H102" s="3"/>
      <c r="I102" s="3"/>
      <c r="J102" s="3"/>
      <c r="K102" s="3"/>
      <c r="L102" s="3"/>
      <c r="M102" s="3"/>
      <c r="N102" s="3"/>
    </row>
    <row r="103" spans="1:14" ht="90">
      <c r="A103" s="8" t="s">
        <v>28</v>
      </c>
      <c r="B103" s="3"/>
      <c r="C103" s="3"/>
      <c r="D103" s="3"/>
      <c r="E103" s="3"/>
      <c r="F103" s="3"/>
      <c r="G103" s="3"/>
      <c r="H103" s="3"/>
      <c r="I103" s="3"/>
      <c r="J103" s="3"/>
      <c r="K103" s="3"/>
      <c r="L103" s="3"/>
      <c r="M103" s="3"/>
      <c r="N103" s="3"/>
    </row>
    <row r="104" spans="1:14">
      <c r="A104" s="3"/>
      <c r="B104" s="19"/>
      <c r="C104" s="19" t="s">
        <v>66</v>
      </c>
      <c r="D104" s="19" t="s">
        <v>56</v>
      </c>
      <c r="E104" s="19" t="s">
        <v>55</v>
      </c>
      <c r="F104" s="19" t="s">
        <v>57</v>
      </c>
      <c r="G104" s="19" t="s">
        <v>58</v>
      </c>
      <c r="H104" s="19" t="s">
        <v>59</v>
      </c>
      <c r="I104" s="19" t="s">
        <v>60</v>
      </c>
      <c r="K104" s="4"/>
      <c r="L104" s="3"/>
      <c r="M104" s="4"/>
      <c r="N104" s="3"/>
    </row>
    <row r="105" spans="1:14">
      <c r="A105" s="3" t="s">
        <v>29</v>
      </c>
      <c r="B105" s="9"/>
      <c r="C105" s="9">
        <v>3838.4</v>
      </c>
      <c r="D105" s="9">
        <v>3778.7</v>
      </c>
      <c r="E105" s="9">
        <v>3788.2</v>
      </c>
      <c r="F105" s="9">
        <v>3727.4</v>
      </c>
      <c r="G105" s="9">
        <v>3601.5</v>
      </c>
      <c r="H105" s="9">
        <v>3570</v>
      </c>
      <c r="I105" s="9">
        <v>3599.9</v>
      </c>
      <c r="K105" s="3"/>
      <c r="L105" s="3"/>
      <c r="M105" s="3"/>
      <c r="N105" s="3"/>
    </row>
    <row r="106" spans="1:14">
      <c r="A106" s="3" t="s">
        <v>30</v>
      </c>
      <c r="B106" s="9"/>
      <c r="C106" s="9">
        <v>1167.6400000000001</v>
      </c>
      <c r="D106" s="9">
        <v>1167.6400000000001</v>
      </c>
      <c r="E106" s="12">
        <v>1167.6400000000001</v>
      </c>
      <c r="F106" s="9">
        <v>1167.6400000000001</v>
      </c>
      <c r="G106" s="9">
        <v>1167.6400000000001</v>
      </c>
      <c r="H106" s="9">
        <v>1167.6400000000001</v>
      </c>
      <c r="I106" s="9">
        <v>1167.6400000000001</v>
      </c>
      <c r="K106" s="9"/>
      <c r="L106" s="3"/>
      <c r="M106" s="9"/>
      <c r="N106" s="3"/>
    </row>
    <row r="107" spans="1:14">
      <c r="A107" s="3" t="s">
        <v>31</v>
      </c>
      <c r="B107" s="9"/>
      <c r="C107" s="9">
        <f>C105-C106</f>
        <v>2670.76</v>
      </c>
      <c r="D107" s="9">
        <f>D105-D106</f>
        <v>2611.0599999999995</v>
      </c>
      <c r="E107" s="9">
        <f>E105-E106</f>
        <v>2620.5599999999995</v>
      </c>
      <c r="F107" s="9">
        <f>F105-F106</f>
        <v>2559.7600000000002</v>
      </c>
      <c r="G107" s="9">
        <f>G105-G106</f>
        <v>2433.8599999999997</v>
      </c>
      <c r="H107" s="9">
        <f>H105-H106</f>
        <v>2402.3599999999997</v>
      </c>
      <c r="I107" s="9">
        <f>I105-I106</f>
        <v>2432.2600000000002</v>
      </c>
      <c r="K107" s="9"/>
      <c r="L107" s="3"/>
      <c r="M107" s="9"/>
      <c r="N107" s="3"/>
    </row>
    <row r="108" spans="1:14">
      <c r="A108" s="3" t="s">
        <v>32</v>
      </c>
      <c r="B108" s="13"/>
      <c r="C108" s="13">
        <v>102015442</v>
      </c>
      <c r="D108" s="13">
        <v>103453805</v>
      </c>
      <c r="E108" s="26">
        <v>103570025</v>
      </c>
      <c r="F108" s="13">
        <v>103570025</v>
      </c>
      <c r="G108" s="13">
        <v>103570025</v>
      </c>
      <c r="H108" s="13">
        <v>103570025</v>
      </c>
      <c r="I108" s="13">
        <v>103570025</v>
      </c>
      <c r="K108" s="9"/>
      <c r="L108" s="3"/>
      <c r="M108" s="9"/>
      <c r="N108" s="3"/>
    </row>
    <row r="109" spans="1:14">
      <c r="A109" s="6" t="s">
        <v>33</v>
      </c>
      <c r="B109" s="21"/>
      <c r="C109" s="21">
        <f t="shared" ref="C109:J109" si="29">C107*1000000/C108</f>
        <v>26.17995812829983</v>
      </c>
      <c r="D109" s="21">
        <f>D107*1000000/D108</f>
        <v>25.238897689649981</v>
      </c>
      <c r="E109" s="21">
        <f>E107*1000000/E108</f>
        <v>25.302301510499774</v>
      </c>
      <c r="F109" s="21">
        <f>F107*1000000/F108</f>
        <v>24.715259072303979</v>
      </c>
      <c r="G109" s="21">
        <f>G107*1000000/G108</f>
        <v>23.499656391895236</v>
      </c>
      <c r="H109" s="21">
        <f>H107*1000000/H108</f>
        <v>23.195514339211559</v>
      </c>
      <c r="I109" s="21">
        <f>I107*1000000/I108</f>
        <v>23.484207906679561</v>
      </c>
      <c r="K109" s="14"/>
      <c r="L109" s="3"/>
      <c r="M109" s="14"/>
      <c r="N109" s="3"/>
    </row>
    <row r="110" spans="1:14">
      <c r="A110" s="3"/>
      <c r="B110" s="3"/>
      <c r="C110" s="3"/>
      <c r="D110" s="3"/>
      <c r="E110" s="3"/>
      <c r="F110" s="3"/>
      <c r="G110" s="3"/>
      <c r="H110" s="3"/>
      <c r="I110" s="3"/>
      <c r="J110" s="3"/>
      <c r="K110" s="3"/>
      <c r="L110" s="3"/>
      <c r="M110" s="3"/>
      <c r="N110" s="3"/>
    </row>
    <row r="111" spans="1:14">
      <c r="A111" s="3"/>
      <c r="B111" s="3"/>
      <c r="C111" s="3"/>
      <c r="D111" s="3"/>
      <c r="E111" s="3"/>
      <c r="F111" s="3"/>
      <c r="G111" s="3"/>
      <c r="H111" s="3"/>
      <c r="I111" s="3"/>
      <c r="J111" s="3"/>
      <c r="K111" s="3"/>
      <c r="L111" s="3"/>
      <c r="M111" s="3"/>
      <c r="N111" s="3"/>
    </row>
    <row r="112" spans="1:14">
      <c r="A112" s="3"/>
      <c r="B112" s="3"/>
      <c r="C112" s="3"/>
      <c r="D112" s="3"/>
      <c r="E112" s="3"/>
      <c r="F112" s="3"/>
      <c r="G112" s="3"/>
      <c r="H112" s="3"/>
      <c r="I112" s="3"/>
      <c r="J112" s="3"/>
      <c r="K112" s="3"/>
      <c r="L112" s="3"/>
      <c r="M112" s="3"/>
      <c r="N112" s="3"/>
    </row>
    <row r="113" spans="1:14">
      <c r="A113" s="2" t="s">
        <v>34</v>
      </c>
      <c r="B113" s="3"/>
      <c r="C113" s="3"/>
      <c r="D113" s="3"/>
      <c r="E113" s="3"/>
      <c r="F113" s="3"/>
      <c r="G113" s="3"/>
      <c r="H113" s="3"/>
      <c r="I113" s="3"/>
      <c r="J113" s="3"/>
      <c r="K113" s="3"/>
      <c r="L113" s="3"/>
      <c r="M113" s="3"/>
      <c r="N113" s="3"/>
    </row>
    <row r="114" spans="1:14" ht="30">
      <c r="A114" s="8" t="s">
        <v>35</v>
      </c>
      <c r="K114" s="4"/>
      <c r="L114" s="3"/>
      <c r="M114" s="4"/>
      <c r="N114" s="3"/>
    </row>
    <row r="115" spans="1:14">
      <c r="A115" s="8"/>
      <c r="B115" s="19"/>
      <c r="C115" s="19" t="s">
        <v>66</v>
      </c>
      <c r="D115" s="19" t="s">
        <v>56</v>
      </c>
      <c r="E115" s="19" t="s">
        <v>55</v>
      </c>
      <c r="F115" s="19" t="s">
        <v>57</v>
      </c>
      <c r="G115" s="19" t="s">
        <v>58</v>
      </c>
      <c r="H115" s="19" t="s">
        <v>59</v>
      </c>
      <c r="I115" s="19" t="s">
        <v>60</v>
      </c>
      <c r="K115" s="4"/>
      <c r="L115" s="3"/>
      <c r="M115" s="4"/>
      <c r="N115" s="3"/>
    </row>
    <row r="116" spans="1:14">
      <c r="A116" s="3" t="s">
        <v>36</v>
      </c>
      <c r="B116" s="27"/>
      <c r="C116" s="27">
        <f>C98</f>
        <v>20.023047099085254</v>
      </c>
      <c r="D116" s="27">
        <f>D98</f>
        <v>17.933221499199572</v>
      </c>
      <c r="E116" s="27">
        <f>E98</f>
        <v>17.940132774902775</v>
      </c>
      <c r="F116" s="27">
        <f>F98</f>
        <v>17.485367991366225</v>
      </c>
      <c r="G116" s="27">
        <f>G98</f>
        <v>17.650473677108796</v>
      </c>
      <c r="H116" s="27">
        <f>H98</f>
        <v>17.778889210464129</v>
      </c>
      <c r="I116" s="27">
        <f>I98</f>
        <v>18.856421054257734</v>
      </c>
      <c r="K116" s="9"/>
      <c r="L116" s="3"/>
      <c r="M116" s="9"/>
      <c r="N116" s="3"/>
    </row>
    <row r="117" spans="1:14">
      <c r="A117" s="3" t="s">
        <v>37</v>
      </c>
      <c r="B117" s="27"/>
      <c r="C117" s="27">
        <v>25.5</v>
      </c>
      <c r="D117" s="27">
        <v>27.3</v>
      </c>
      <c r="E117" s="27">
        <v>24.3</v>
      </c>
      <c r="F117" s="27">
        <v>27</v>
      </c>
      <c r="G117" s="27">
        <v>21.1</v>
      </c>
      <c r="H117" s="27">
        <v>23.5</v>
      </c>
      <c r="I117" s="27">
        <v>23.5</v>
      </c>
      <c r="K117" s="9"/>
      <c r="L117" s="3"/>
      <c r="M117" s="9"/>
      <c r="N117" s="3"/>
    </row>
    <row r="118" spans="1:14">
      <c r="A118" s="6" t="s">
        <v>53</v>
      </c>
      <c r="B118" s="28"/>
      <c r="C118" s="28">
        <f>C117/C116</f>
        <v>1.2735324385849824</v>
      </c>
      <c r="D118" s="28">
        <f t="shared" ref="D118:I118" si="30">D117/D116</f>
        <v>1.5223143260243845</v>
      </c>
      <c r="E118" s="28">
        <f t="shared" si="30"/>
        <v>1.3545050254028397</v>
      </c>
      <c r="F118" s="28">
        <f t="shared" si="30"/>
        <v>1.5441482280116625</v>
      </c>
      <c r="G118" s="28">
        <f t="shared" si="30"/>
        <v>1.1954353399231974</v>
      </c>
      <c r="H118" s="28">
        <f t="shared" si="30"/>
        <v>1.3217923640678628</v>
      </c>
      <c r="I118" s="28">
        <f t="shared" si="30"/>
        <v>1.2462598248300019</v>
      </c>
      <c r="K118" s="14"/>
      <c r="L118" s="3"/>
      <c r="M118" s="14"/>
      <c r="N118" s="3"/>
    </row>
    <row r="119" spans="1:14">
      <c r="A119" s="3"/>
      <c r="B119" s="3"/>
      <c r="C119" s="3"/>
      <c r="D119" s="3"/>
      <c r="E119" s="3"/>
      <c r="F119" s="3"/>
      <c r="G119" s="3"/>
      <c r="H119" s="3"/>
      <c r="I119" s="3"/>
      <c r="J119" s="3"/>
      <c r="K119" s="3"/>
      <c r="L119" s="3"/>
      <c r="M119" s="3"/>
      <c r="N119" s="3"/>
    </row>
    <row r="120" spans="1:14">
      <c r="A120" s="3"/>
      <c r="B120" s="3"/>
      <c r="C120" s="3"/>
      <c r="D120" s="3"/>
      <c r="E120" s="3"/>
      <c r="F120" s="3"/>
      <c r="G120" s="3"/>
      <c r="H120" s="3"/>
      <c r="I120" s="3"/>
      <c r="J120" s="3"/>
      <c r="K120" s="3"/>
      <c r="L120" s="3"/>
      <c r="M120" s="3"/>
      <c r="N120" s="3"/>
    </row>
    <row r="121" spans="1:14">
      <c r="A121" s="2" t="s">
        <v>38</v>
      </c>
      <c r="B121" s="3"/>
      <c r="C121" s="3"/>
      <c r="D121" s="3"/>
      <c r="E121" s="3"/>
      <c r="F121" s="3"/>
      <c r="G121" s="3"/>
      <c r="H121" s="3"/>
      <c r="I121" s="3"/>
      <c r="J121" s="3"/>
      <c r="K121" s="3"/>
      <c r="L121" s="3"/>
      <c r="M121" s="3"/>
      <c r="N121" s="3"/>
    </row>
    <row r="122" spans="1:14" ht="30">
      <c r="A122" s="8" t="s">
        <v>35</v>
      </c>
      <c r="K122" s="4"/>
      <c r="L122" s="3"/>
      <c r="M122" s="4"/>
      <c r="N122" s="3"/>
    </row>
    <row r="123" spans="1:14">
      <c r="A123" s="8"/>
      <c r="B123" s="19"/>
      <c r="C123" s="19" t="s">
        <v>66</v>
      </c>
      <c r="D123" s="19" t="s">
        <v>56</v>
      </c>
      <c r="E123" s="19" t="s">
        <v>55</v>
      </c>
      <c r="F123" s="19" t="s">
        <v>57</v>
      </c>
      <c r="G123" s="19" t="s">
        <v>58</v>
      </c>
      <c r="H123" s="19" t="s">
        <v>59</v>
      </c>
      <c r="I123" s="19" t="s">
        <v>60</v>
      </c>
      <c r="K123" s="4"/>
      <c r="L123" s="3"/>
      <c r="M123" s="4"/>
      <c r="N123" s="3"/>
    </row>
    <row r="124" spans="1:14">
      <c r="A124" s="3" t="s">
        <v>36</v>
      </c>
      <c r="B124" s="29"/>
      <c r="C124" s="29">
        <f>+C109</f>
        <v>26.17995812829983</v>
      </c>
      <c r="D124" s="29">
        <f>D109</f>
        <v>25.238897689649981</v>
      </c>
      <c r="E124" s="29">
        <f>E109</f>
        <v>25.302301510499774</v>
      </c>
      <c r="F124" s="29">
        <f>F109</f>
        <v>24.715259072303979</v>
      </c>
      <c r="G124" s="29">
        <f>G109</f>
        <v>23.499656391895236</v>
      </c>
      <c r="H124" s="29">
        <f>H109</f>
        <v>23.195514339211559</v>
      </c>
      <c r="I124" s="29">
        <f>I109</f>
        <v>23.484207906679561</v>
      </c>
      <c r="K124" s="9"/>
      <c r="L124" s="3"/>
      <c r="M124" s="9"/>
      <c r="N124" s="3"/>
    </row>
    <row r="125" spans="1:14">
      <c r="A125" s="3" t="s">
        <v>37</v>
      </c>
      <c r="B125" s="29"/>
      <c r="C125" s="29">
        <v>25.5</v>
      </c>
      <c r="D125" s="29">
        <f>D117</f>
        <v>27.3</v>
      </c>
      <c r="E125" s="29">
        <v>24.3</v>
      </c>
      <c r="F125" s="29">
        <v>27</v>
      </c>
      <c r="G125" s="29">
        <v>21.1</v>
      </c>
      <c r="H125" s="29">
        <f>H117</f>
        <v>23.5</v>
      </c>
      <c r="I125" s="29">
        <v>23.5</v>
      </c>
      <c r="K125" s="9"/>
      <c r="L125" s="3"/>
      <c r="M125" s="9"/>
      <c r="N125" s="3"/>
    </row>
    <row r="126" spans="1:14">
      <c r="A126" s="6" t="s">
        <v>54</v>
      </c>
      <c r="B126" s="28"/>
      <c r="C126" s="28">
        <f>C125/C124</f>
        <v>0.97402753186358948</v>
      </c>
      <c r="D126" s="28">
        <f t="shared" ref="D126:I126" si="31">D125/D124</f>
        <v>1.0816637214388027</v>
      </c>
      <c r="E126" s="28">
        <f>E125/E124</f>
        <v>0.96038694305797256</v>
      </c>
      <c r="F126" s="28">
        <f t="shared" si="31"/>
        <v>1.0924425239084914</v>
      </c>
      <c r="G126" s="28">
        <f t="shared" si="31"/>
        <v>0.89788546896699095</v>
      </c>
      <c r="H126" s="28">
        <f t="shared" si="31"/>
        <v>1.013126919987013</v>
      </c>
      <c r="I126" s="28">
        <f t="shared" si="31"/>
        <v>1.0006724558640936</v>
      </c>
      <c r="K126" s="14"/>
      <c r="L126" s="3"/>
      <c r="M126" s="14"/>
      <c r="N126" s="3"/>
    </row>
    <row r="130" spans="2:10">
      <c r="B130" s="19"/>
      <c r="C130" s="19"/>
      <c r="D130" s="19"/>
      <c r="E130" s="19"/>
      <c r="F130" s="19"/>
      <c r="G130" s="19"/>
      <c r="H130" s="19"/>
      <c r="I130" s="19"/>
      <c r="J130" s="19"/>
    </row>
  </sheetData>
  <phoneticPr fontId="4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dd72a5-21c1-49d2-8196-f5cd1d4615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0B829C17F7FDB49866B47651B342284" ma:contentTypeVersion="12" ma:contentTypeDescription="Create a new document." ma:contentTypeScope="" ma:versionID="d1c3ab89459679b81ba9f1eb11c52d6f">
  <xsd:schema xmlns:xsd="http://www.w3.org/2001/XMLSchema" xmlns:xs="http://www.w3.org/2001/XMLSchema" xmlns:p="http://schemas.microsoft.com/office/2006/metadata/properties" xmlns:ns2="a4dd72a5-21c1-49d2-8196-f5cd1d461558" targetNamespace="http://schemas.microsoft.com/office/2006/metadata/properties" ma:root="true" ma:fieldsID="c7fc9848f8cf29b4b4f2aabf75b154aa" ns2:_="">
    <xsd:import namespace="a4dd72a5-21c1-49d2-8196-f5cd1d461558"/>
    <xsd:element name="properties">
      <xsd:complexType>
        <xsd:sequence>
          <xsd:element name="documentManagement">
            <xsd:complexType>
              <xsd:all>
                <xsd:element ref="ns2:MediaServiceObjectDetectorVersions" minOccurs="0"/>
                <xsd:element ref="ns2:MediaServiceSearchProperties" minOccurs="0"/>
                <xsd:element ref="ns2:MediaServiceMetadata" minOccurs="0"/>
                <xsd:element ref="ns2:MediaServiceFastMetadata"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d72a5-21c1-49d2-8196-f5cd1d461558" elementFormDefault="qualified">
    <xsd:import namespace="http://schemas.microsoft.com/office/2006/documentManagement/types"/>
    <xsd:import namespace="http://schemas.microsoft.com/office/infopath/2007/PartnerControls"/>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SearchProperties" ma:index="9" nillable="true" ma:displayName="MediaServiceSearchProperties" ma:hidden="true" ma:internalName="MediaServiceSearchProperties" ma:readOnly="true">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eringar" ma:readOnly="false" ma:fieldId="{5cf76f15-5ced-4ddc-b409-7134ff3c332f}" ma:taxonomyMulti="true" ma:sspId="60f8a156-7a21-4b12-a534-c7e050ea0f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EA18ED-4626-4334-B76A-1C3307C6367C}">
  <ds:schemaRefs>
    <ds:schemaRef ds:uri="http://schemas.microsoft.com/office/2006/metadata/properties"/>
    <ds:schemaRef ds:uri="http://schemas.microsoft.com/office/infopath/2007/PartnerControls"/>
    <ds:schemaRef ds:uri="c82380a8-bb0e-49a9-a095-8fdacd3b0b62"/>
    <ds:schemaRef ds:uri="a4dd72a5-21c1-49d2-8196-f5cd1d461558"/>
  </ds:schemaRefs>
</ds:datastoreItem>
</file>

<file path=customXml/itemProps2.xml><?xml version="1.0" encoding="utf-8"?>
<ds:datastoreItem xmlns:ds="http://schemas.openxmlformats.org/officeDocument/2006/customXml" ds:itemID="{CD25D933-1820-4CCD-9F84-725C7EF1E99F}">
  <ds:schemaRefs>
    <ds:schemaRef ds:uri="http://schemas.microsoft.com/sharepoint/v3/contenttype/forms"/>
  </ds:schemaRefs>
</ds:datastoreItem>
</file>

<file path=customXml/itemProps3.xml><?xml version="1.0" encoding="utf-8"?>
<ds:datastoreItem xmlns:ds="http://schemas.openxmlformats.org/officeDocument/2006/customXml" ds:itemID="{DA396DE1-BA08-4CF6-A143-A514F0BA9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d72a5-21c1-49d2-8196-f5cd1d4615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7e687cc-f93a-416b-a813-dfd9fe80a0f5}" enabled="1" method="Standard" siteId="{ffeebe53-4714-40e9-81b1-cb5984a2dd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Alternativa nyckeltal Besqab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Börjeson</dc:creator>
  <cp:keywords/>
  <dc:description/>
  <cp:lastModifiedBy>Cecilia Gynnerstedt</cp:lastModifiedBy>
  <cp:revision/>
  <dcterms:created xsi:type="dcterms:W3CDTF">2021-04-21T12:56:37Z</dcterms:created>
  <dcterms:modified xsi:type="dcterms:W3CDTF">2026-10-22T12:04:46Z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2560">
    <vt:lpwstr>274</vt:lpwstr>
  </property>
  <property fmtid="{D5CDD505-2E9C-101B-9397-08002B2CF9AE}" pid="3" name="ContentTypeId">
    <vt:lpwstr>0x01010070B829C17F7FDB49866B47651B342284</vt:lpwstr>
  </property>
  <property fmtid="{D5CDD505-2E9C-101B-9397-08002B2CF9AE}" pid="4" name="MediaServiceImageTags">
    <vt:lpwstr/>
  </property>
  <property fmtid="{D5CDD505-2E9C-101B-9397-08002B2CF9AE}" pid="5" name="Order">
    <vt:r8>600</vt:r8>
  </property>
  <property fmtid="{D5CDD505-2E9C-101B-9397-08002B2CF9AE}" pid="6" name="MSIP_Label_4c9af7a5-0bf4-474d-9f80-d32b83985ffd_Enabled">
    <vt:lpwstr>true</vt:lpwstr>
  </property>
  <property fmtid="{D5CDD505-2E9C-101B-9397-08002B2CF9AE}" pid="7" name="MSIP_Label_4c9af7a5-0bf4-474d-9f80-d32b83985ffd_SetDate">
    <vt:lpwstr>2026-01-27T13:07:59Z</vt:lpwstr>
  </property>
  <property fmtid="{D5CDD505-2E9C-101B-9397-08002B2CF9AE}" pid="8" name="MSIP_Label_4c9af7a5-0bf4-474d-9f80-d32b83985ffd_Method">
    <vt:lpwstr>Standard</vt:lpwstr>
  </property>
  <property fmtid="{D5CDD505-2E9C-101B-9397-08002B2CF9AE}" pid="9" name="MSIP_Label_4c9af7a5-0bf4-474d-9f80-d32b83985ffd_Name">
    <vt:lpwstr>Informationsklass - Intern</vt:lpwstr>
  </property>
  <property fmtid="{D5CDD505-2E9C-101B-9397-08002B2CF9AE}" pid="10" name="MSIP_Label_4c9af7a5-0bf4-474d-9f80-d32b83985ffd_SiteId">
    <vt:lpwstr>af96f328-1ce9-4877-ae24-5c4255923bec</vt:lpwstr>
  </property>
  <property fmtid="{D5CDD505-2E9C-101B-9397-08002B2CF9AE}" pid="11" name="MSIP_Label_4c9af7a5-0bf4-474d-9f80-d32b83985ffd_ActionId">
    <vt:lpwstr>12af1364-eb24-4c54-b55b-551a280025f8</vt:lpwstr>
  </property>
  <property fmtid="{D5CDD505-2E9C-101B-9397-08002B2CF9AE}" pid="12" name="MSIP_Label_4c9af7a5-0bf4-474d-9f80-d32b83985ffd_ContentBits">
    <vt:lpwstr>0</vt:lpwstr>
  </property>
  <property fmtid="{D5CDD505-2E9C-101B-9397-08002B2CF9AE}" pid="13" name="MSIP_Label_4c9af7a5-0bf4-474d-9f80-d32b83985ffd_Tag">
    <vt:lpwstr>10, 3, 0, 2</vt:lpwstr>
  </property>
</Properties>
</file>